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-12" yWindow="-12" windowWidth="18408" windowHeight="5400"/>
  </bookViews>
  <sheets>
    <sheet name="Osservazioni" sheetId="21" r:id="rId1"/>
    <sheet name="Esempio" sheetId="19" r:id="rId2"/>
    <sheet name="Da compilare" sheetId="22" r:id="rId3"/>
  </sheets>
  <definedNames>
    <definedName name="_xlnm.Print_Area" localSheetId="2">'Da compilare'!$A$1:$J$155</definedName>
    <definedName name="_xlnm.Print_Area" localSheetId="1">Esempio!$A$2:$J$190</definedName>
  </definedNames>
  <calcPr calcId="145621"/>
</workbook>
</file>

<file path=xl/calcChain.xml><?xml version="1.0" encoding="utf-8"?>
<calcChain xmlns="http://schemas.openxmlformats.org/spreadsheetml/2006/main">
  <c r="C62" i="22" l="1"/>
  <c r="E62" i="22"/>
  <c r="D62" i="22"/>
  <c r="H31" i="22"/>
  <c r="E62" i="19"/>
  <c r="D62" i="19"/>
  <c r="C62" i="19"/>
  <c r="H31" i="19"/>
  <c r="C185" i="19"/>
  <c r="E200" i="22"/>
  <c r="E199" i="22"/>
  <c r="D199" i="22"/>
  <c r="C199" i="22"/>
  <c r="E198" i="22"/>
  <c r="D198" i="22"/>
  <c r="C198" i="22"/>
  <c r="C200" i="22" s="1"/>
  <c r="E197" i="22"/>
  <c r="D197" i="22"/>
  <c r="C197" i="22"/>
  <c r="D200" i="22"/>
  <c r="E185" i="19"/>
  <c r="E184" i="19"/>
  <c r="E183" i="19"/>
  <c r="E182" i="19"/>
  <c r="D184" i="19"/>
  <c r="D182" i="19"/>
  <c r="C184" i="19"/>
  <c r="J28" i="22"/>
  <c r="I28" i="22"/>
  <c r="B187" i="22"/>
  <c r="E187" i="22" s="1"/>
  <c r="B184" i="22"/>
  <c r="C184" i="22" s="1"/>
  <c r="E184" i="22" s="1"/>
  <c r="B173" i="22"/>
  <c r="C174" i="22" s="1"/>
  <c r="B164" i="22"/>
  <c r="C165" i="22" s="1"/>
  <c r="B151" i="22"/>
  <c r="C152" i="22" s="1"/>
  <c r="B140" i="22"/>
  <c r="C141" i="22" s="1"/>
  <c r="E117" i="22"/>
  <c r="C117" i="22"/>
  <c r="E116" i="22"/>
  <c r="D116" i="22"/>
  <c r="C116" i="22"/>
  <c r="E115" i="22"/>
  <c r="D115" i="22"/>
  <c r="C115" i="22"/>
  <c r="C114" i="22"/>
  <c r="C112" i="22"/>
  <c r="E111" i="22"/>
  <c r="C111" i="22"/>
  <c r="E110" i="22"/>
  <c r="D110" i="22"/>
  <c r="C110" i="22"/>
  <c r="E103" i="22"/>
  <c r="D103" i="22"/>
  <c r="C102" i="22"/>
  <c r="C101" i="22"/>
  <c r="E93" i="22"/>
  <c r="D93" i="22"/>
  <c r="C93" i="22"/>
  <c r="E92" i="22"/>
  <c r="D92" i="22"/>
  <c r="C92" i="22"/>
  <c r="E91" i="22"/>
  <c r="D91" i="22"/>
  <c r="C91" i="22"/>
  <c r="E77" i="22"/>
  <c r="D77" i="22"/>
  <c r="C77" i="22"/>
  <c r="E71" i="22"/>
  <c r="D71" i="22"/>
  <c r="C71" i="22"/>
  <c r="E66" i="22"/>
  <c r="D66" i="22"/>
  <c r="C66" i="22"/>
  <c r="E65" i="22"/>
  <c r="C65" i="22"/>
  <c r="C64" i="22"/>
  <c r="E63" i="22"/>
  <c r="D63" i="22"/>
  <c r="C63" i="22"/>
  <c r="E61" i="22"/>
  <c r="D61" i="22"/>
  <c r="C61" i="22"/>
  <c r="E60" i="22"/>
  <c r="E76" i="22" s="1"/>
  <c r="E79" i="22" s="1"/>
  <c r="C60" i="22"/>
  <c r="E58" i="22"/>
  <c r="D58" i="22"/>
  <c r="C58" i="22"/>
  <c r="H40" i="22"/>
  <c r="H43" i="22" s="1"/>
  <c r="G31" i="22"/>
  <c r="G40" i="22" s="1"/>
  <c r="G43" i="22" s="1"/>
  <c r="B31" i="22"/>
  <c r="B40" i="22" s="1"/>
  <c r="H28" i="22"/>
  <c r="C113" i="22" s="1"/>
  <c r="D117" i="22"/>
  <c r="D111" i="22"/>
  <c r="E109" i="22"/>
  <c r="D109" i="22"/>
  <c r="C109" i="22"/>
  <c r="E114" i="22"/>
  <c r="D114" i="22"/>
  <c r="H114" i="22" s="1"/>
  <c r="E17" i="22"/>
  <c r="D17" i="22"/>
  <c r="C17" i="22"/>
  <c r="B17" i="22"/>
  <c r="E16" i="22"/>
  <c r="D16" i="22"/>
  <c r="C16" i="22"/>
  <c r="E174" i="19"/>
  <c r="D174" i="19"/>
  <c r="C174" i="19"/>
  <c r="B173" i="19"/>
  <c r="C173" i="19" s="1"/>
  <c r="B170" i="19"/>
  <c r="C170" i="19" s="1"/>
  <c r="B159" i="19"/>
  <c r="C160" i="19" s="1"/>
  <c r="B150" i="19"/>
  <c r="C151" i="19" s="1"/>
  <c r="I24" i="19"/>
  <c r="D25" i="19"/>
  <c r="D96" i="19"/>
  <c r="E96" i="19"/>
  <c r="C110" i="19"/>
  <c r="C182" i="19" l="1"/>
  <c r="G117" i="22"/>
  <c r="C125" i="22"/>
  <c r="I114" i="22"/>
  <c r="D152" i="22"/>
  <c r="D141" i="22"/>
  <c r="B43" i="22"/>
  <c r="B46" i="22" s="1"/>
  <c r="C76" i="22"/>
  <c r="C79" i="22" s="1"/>
  <c r="I31" i="22"/>
  <c r="I40" i="22" s="1"/>
  <c r="I43" i="22" s="1"/>
  <c r="E125" i="22"/>
  <c r="I109" i="22"/>
  <c r="G109" i="22"/>
  <c r="G114" i="22"/>
  <c r="D125" i="22"/>
  <c r="H109" i="22"/>
  <c r="E188" i="22"/>
  <c r="C31" i="22"/>
  <c r="J31" i="22"/>
  <c r="J40" i="22" s="1"/>
  <c r="J43" i="22" s="1"/>
  <c r="C59" i="22"/>
  <c r="C70" i="22" s="1"/>
  <c r="C73" i="22" s="1"/>
  <c r="D31" i="22"/>
  <c r="D59" i="22"/>
  <c r="D60" i="22"/>
  <c r="D64" i="22"/>
  <c r="D65" i="22"/>
  <c r="D184" i="22"/>
  <c r="C187" i="22"/>
  <c r="C188" i="22" s="1"/>
  <c r="E59" i="22"/>
  <c r="E64" i="22"/>
  <c r="D187" i="22"/>
  <c r="E31" i="22"/>
  <c r="E170" i="19"/>
  <c r="D170" i="19"/>
  <c r="E173" i="19"/>
  <c r="D173" i="19"/>
  <c r="D76" i="22" l="1"/>
  <c r="D79" i="22" s="1"/>
  <c r="D67" i="22"/>
  <c r="D188" i="22"/>
  <c r="D90" i="22"/>
  <c r="D104" i="22" s="1"/>
  <c r="D126" i="22" s="1"/>
  <c r="D40" i="22"/>
  <c r="D43" i="22" s="1"/>
  <c r="C90" i="22"/>
  <c r="C40" i="22"/>
  <c r="C43" i="22" s="1"/>
  <c r="C131" i="22"/>
  <c r="C67" i="22"/>
  <c r="E90" i="22"/>
  <c r="E104" i="22" s="1"/>
  <c r="E126" i="22" s="1"/>
  <c r="E40" i="22"/>
  <c r="E43" i="22" s="1"/>
  <c r="E70" i="22"/>
  <c r="E73" i="22" s="1"/>
  <c r="D70" i="22"/>
  <c r="D73" i="22" s="1"/>
  <c r="E67" i="22"/>
  <c r="D131" i="22"/>
  <c r="E131" i="22"/>
  <c r="E109" i="19"/>
  <c r="D109" i="19"/>
  <c r="C109" i="19"/>
  <c r="E93" i="19"/>
  <c r="D93" i="19"/>
  <c r="C93" i="19"/>
  <c r="D132" i="22" l="1"/>
  <c r="D201" i="22"/>
  <c r="D202" i="22" s="1"/>
  <c r="C132" i="22"/>
  <c r="C201" i="22"/>
  <c r="C202" i="22" s="1"/>
  <c r="E132" i="22"/>
  <c r="E201" i="22"/>
  <c r="E202" i="22" s="1"/>
  <c r="C104" i="22"/>
  <c r="C126" i="22" s="1"/>
  <c r="C166" i="22"/>
  <c r="C167" i="22" s="1"/>
  <c r="C175" i="22"/>
  <c r="C176" i="22" s="1"/>
  <c r="C189" i="22"/>
  <c r="C190" i="22" s="1"/>
  <c r="C153" i="22"/>
  <c r="C154" i="22" s="1"/>
  <c r="C142" i="22"/>
  <c r="C143" i="22" s="1"/>
  <c r="D175" i="22"/>
  <c r="D176" i="22" s="1"/>
  <c r="D189" i="22"/>
  <c r="D190" i="22" s="1"/>
  <c r="D153" i="22"/>
  <c r="D154" i="22" s="1"/>
  <c r="D142" i="22"/>
  <c r="D143" i="22" s="1"/>
  <c r="D166" i="22"/>
  <c r="D167" i="22" s="1"/>
  <c r="E189" i="22"/>
  <c r="E190" i="22" s="1"/>
  <c r="E153" i="22"/>
  <c r="E154" i="22" s="1"/>
  <c r="E142" i="22"/>
  <c r="E143" i="22" s="1"/>
  <c r="E166" i="22"/>
  <c r="E167" i="22" s="1"/>
  <c r="E175" i="22"/>
  <c r="E176" i="22" s="1"/>
  <c r="C64" i="19"/>
  <c r="E63" i="19"/>
  <c r="D63" i="19"/>
  <c r="C63" i="19"/>
  <c r="B137" i="19" l="1"/>
  <c r="D138" i="19" s="1"/>
  <c r="D183" i="19" s="1"/>
  <c r="D185" i="19" s="1"/>
  <c r="B126" i="19"/>
  <c r="D127" i="19" s="1"/>
  <c r="C127" i="19" l="1"/>
  <c r="C138" i="19"/>
  <c r="C183" i="19" s="1"/>
  <c r="I19" i="19" l="1"/>
  <c r="D64" i="19" s="1"/>
  <c r="D23" i="19"/>
  <c r="E23" i="19" l="1"/>
  <c r="J19" i="19" l="1"/>
  <c r="E64" i="19" s="1"/>
  <c r="C23" i="19"/>
  <c r="C77" i="19"/>
  <c r="I31" i="19" l="1"/>
  <c r="I40" i="19" s="1"/>
  <c r="I43" i="19" s="1"/>
  <c r="J31" i="19"/>
  <c r="J40" i="19" s="1"/>
  <c r="J43" i="19" s="1"/>
  <c r="H40" i="19"/>
  <c r="H43" i="19" s="1"/>
  <c r="G31" i="19"/>
  <c r="G40" i="19" s="1"/>
  <c r="G43" i="19" s="1"/>
  <c r="C108" i="19"/>
  <c r="E110" i="19"/>
  <c r="D110" i="19"/>
  <c r="C95" i="19"/>
  <c r="E108" i="19"/>
  <c r="D108" i="19"/>
  <c r="E107" i="19"/>
  <c r="D107" i="19"/>
  <c r="C107" i="19"/>
  <c r="C94" i="19"/>
  <c r="E103" i="19"/>
  <c r="E92" i="19"/>
  <c r="E91" i="19"/>
  <c r="D103" i="19"/>
  <c r="D92" i="19"/>
  <c r="D91" i="19"/>
  <c r="J28" i="19"/>
  <c r="I28" i="19"/>
  <c r="H28" i="19"/>
  <c r="C106" i="19" s="1"/>
  <c r="E104" i="19"/>
  <c r="E102" i="19"/>
  <c r="D104" i="19"/>
  <c r="D31" i="19"/>
  <c r="E77" i="19"/>
  <c r="D77" i="19"/>
  <c r="C60" i="19"/>
  <c r="C105" i="19"/>
  <c r="C104" i="19"/>
  <c r="C103" i="19"/>
  <c r="C102" i="19"/>
  <c r="C92" i="19"/>
  <c r="C91" i="19"/>
  <c r="D60" i="19"/>
  <c r="E58" i="19"/>
  <c r="D58" i="19"/>
  <c r="C58" i="19"/>
  <c r="D65" i="19"/>
  <c r="E65" i="19"/>
  <c r="C65" i="19"/>
  <c r="E71" i="19"/>
  <c r="D71" i="19"/>
  <c r="C71" i="19"/>
  <c r="E66" i="19"/>
  <c r="D66" i="19"/>
  <c r="C66" i="19"/>
  <c r="E60" i="19"/>
  <c r="E61" i="19"/>
  <c r="D61" i="19"/>
  <c r="C61" i="19"/>
  <c r="E59" i="19"/>
  <c r="E70" i="19" s="1"/>
  <c r="D59" i="19"/>
  <c r="D70" i="19" s="1"/>
  <c r="C31" i="19"/>
  <c r="C40" i="19" s="1"/>
  <c r="E16" i="19"/>
  <c r="D16" i="19"/>
  <c r="C16" i="19"/>
  <c r="E31" i="19"/>
  <c r="E40" i="19" s="1"/>
  <c r="B31" i="19"/>
  <c r="B40" i="19" s="1"/>
  <c r="E17" i="19"/>
  <c r="D17" i="19"/>
  <c r="C17" i="19"/>
  <c r="B17" i="19"/>
  <c r="C76" i="19" l="1"/>
  <c r="C79" i="19"/>
  <c r="B43" i="19"/>
  <c r="B46" i="19" s="1"/>
  <c r="D76" i="19"/>
  <c r="D79" i="19" s="1"/>
  <c r="E111" i="19"/>
  <c r="E117" i="19" s="1"/>
  <c r="D90" i="19"/>
  <c r="D40" i="19"/>
  <c r="D43" i="19" s="1"/>
  <c r="D102" i="19"/>
  <c r="D111" i="19" s="1"/>
  <c r="D117" i="19" s="1"/>
  <c r="E90" i="19"/>
  <c r="E97" i="19" s="1"/>
  <c r="D73" i="19"/>
  <c r="E73" i="19"/>
  <c r="C59" i="19"/>
  <c r="C70" i="19" s="1"/>
  <c r="C111" i="19"/>
  <c r="C90" i="19"/>
  <c r="C97" i="19" s="1"/>
  <c r="E76" i="19"/>
  <c r="E79" i="19" s="1"/>
  <c r="E67" i="19"/>
  <c r="D67" i="19"/>
  <c r="C43" i="19"/>
  <c r="E43" i="19"/>
  <c r="D118" i="19" l="1"/>
  <c r="D175" i="19"/>
  <c r="D176" i="19" s="1"/>
  <c r="D186" i="19"/>
  <c r="D187" i="19" s="1"/>
  <c r="E118" i="19"/>
  <c r="E186" i="19"/>
  <c r="E187" i="19" s="1"/>
  <c r="E175" i="19"/>
  <c r="E176" i="19" s="1"/>
  <c r="D152" i="19"/>
  <c r="D153" i="19" s="1"/>
  <c r="D161" i="19"/>
  <c r="D162" i="19" s="1"/>
  <c r="E152" i="19"/>
  <c r="E153" i="19" s="1"/>
  <c r="E161" i="19"/>
  <c r="E162" i="19" s="1"/>
  <c r="D139" i="19"/>
  <c r="D140" i="19" s="1"/>
  <c r="D128" i="19"/>
  <c r="D129" i="19" s="1"/>
  <c r="E139" i="19"/>
  <c r="E140" i="19" s="1"/>
  <c r="E128" i="19"/>
  <c r="E129" i="19" s="1"/>
  <c r="C73" i="19"/>
  <c r="E112" i="19"/>
  <c r="C117" i="19"/>
  <c r="C112" i="19"/>
  <c r="C67" i="19"/>
  <c r="C118" i="19" l="1"/>
  <c r="C186" i="19"/>
  <c r="C187" i="19" s="1"/>
  <c r="C161" i="19"/>
  <c r="C162" i="19" s="1"/>
  <c r="C175" i="19"/>
  <c r="C176" i="19" s="1"/>
  <c r="C139" i="19"/>
  <c r="C140" i="19" s="1"/>
  <c r="C152" i="19"/>
  <c r="C153" i="19" s="1"/>
  <c r="C128" i="19"/>
  <c r="C129" i="19" s="1"/>
  <c r="D97" i="19" l="1"/>
  <c r="D112" i="19" s="1"/>
</calcChain>
</file>

<file path=xl/sharedStrings.xml><?xml version="1.0" encoding="utf-8"?>
<sst xmlns="http://schemas.openxmlformats.org/spreadsheetml/2006/main" count="408" uniqueCount="141">
  <si>
    <t>E</t>
  </si>
  <si>
    <t>ENTRATE</t>
  </si>
  <si>
    <t>SPESE</t>
  </si>
  <si>
    <t>-</t>
  </si>
  <si>
    <t>+</t>
  </si>
  <si>
    <t>CASSA</t>
  </si>
  <si>
    <t>COMPETENZA</t>
  </si>
  <si>
    <t>Fondo di cassa presunto all’inizio dell’esercizio      </t>
  </si>
  <si>
    <t>Utilizzo avanzo presunto di amministrazione      </t>
  </si>
  <si>
    <t>Disavanzo di amministrazione      </t>
  </si>
  <si>
    <t>Fondo pluriennale vincolato      </t>
  </si>
  <si>
    <t>– di cui fondo pluriennale vincolato      </t>
  </si>
  <si>
    <t>Totale entrate finali      </t>
  </si>
  <si>
    <t>Totale spese finali      </t>
  </si>
  <si>
    <t>Totale titoli      </t>
  </si>
  <si>
    <t>TOTALE COMPLESSIVO ENTRATE      </t>
  </si>
  <si>
    <t>TOTALE COMPLESSIVO SPESE      </t>
  </si>
  <si>
    <t>Fondo di cassa finale presunto      </t>
  </si>
  <si>
    <t>primo saldo</t>
  </si>
  <si>
    <t>Saldo di competenza potenziata Manovra 2016</t>
  </si>
  <si>
    <t>saldo Entrate finali - Spese finali</t>
  </si>
  <si>
    <t>deve essere &gt;=0</t>
  </si>
  <si>
    <t>Miglioramento (-) o Peggioramento (+) derivante dalla partecipazione al Patto Stabilità Territoriale</t>
  </si>
  <si>
    <t>Saldo finale  di competenza finanziaria</t>
  </si>
  <si>
    <t>Contributo Fondo Tasi 2016 (previsto al Titolo 2 di Entrata)</t>
  </si>
  <si>
    <t>Fondo Crediti Dubbia Esigibilità (previsto al Titolo 1 di Spesa)</t>
  </si>
  <si>
    <t>Fondo Pluriennale Vincolato Iniziale (al netto quota rinveniente da indebitamento)</t>
  </si>
  <si>
    <t>+/-</t>
  </si>
  <si>
    <t>Previsto tra le Entrate</t>
  </si>
  <si>
    <t>Previsto tra le Spese correnti ed in conto capitale</t>
  </si>
  <si>
    <t>Spese correnti (al netto FPV finale)</t>
  </si>
  <si>
    <t>Spese in conto capitale (al netto FPV finale)</t>
  </si>
  <si>
    <t>Condizione di equilibrio nel Bilancio - lato competenza</t>
  </si>
  <si>
    <t>Equilibrio del bilancio corrente</t>
  </si>
  <si>
    <t>Avanzo a favore del Bilancio corrente</t>
  </si>
  <si>
    <t>Equlibrio di parte corrente def</t>
  </si>
  <si>
    <t>– di cui per spese in conto capitale finanziate da mutuo </t>
  </si>
  <si>
    <t>– di cui per spese in conto capitale altri finanziamenti</t>
  </si>
  <si>
    <t>Equilibrio del bilancio di conto capitale</t>
  </si>
  <si>
    <t>Avanzo a favore del Conto capitale</t>
  </si>
  <si>
    <t>FPV di Entrata a favore del Bilancio corrente</t>
  </si>
  <si>
    <t>FPV di Entrata a favore del Bilancio in conto capitale</t>
  </si>
  <si>
    <t xml:space="preserve">– di cui per spese correnti </t>
  </si>
  <si>
    <t>– di cui per spese in conto capitale</t>
  </si>
  <si>
    <t>Equlibrio di parte capitale def</t>
  </si>
  <si>
    <t>– di cui fondo pluriennale vincolato finanziato da mutuo      </t>
  </si>
  <si>
    <t>– di cui FPV altri finanziamenti</t>
  </si>
  <si>
    <t>Titolo 1 – Entrate correnti di natura tributaria, contributiva e perequativa      </t>
  </si>
  <si>
    <t>Titolo 1 – Spese correnti      </t>
  </si>
  <si>
    <t>Titolo 2 – Trasferimenti correnti      </t>
  </si>
  <si>
    <t>Titolo 3 – Entrate extratributarie      </t>
  </si>
  <si>
    <t>Titolo 4 – Entrate in conto capitale      </t>
  </si>
  <si>
    <t>Titolo 2 – Spese in conto capitale      </t>
  </si>
  <si>
    <t>Titolo 5 – Entrate da riduzione di attività finanziarie      </t>
  </si>
  <si>
    <t>Titolo 3 – Spese per incremento di attività finanziarie      </t>
  </si>
  <si>
    <t>Titolo 6 – Accensione di prestiti      </t>
  </si>
  <si>
    <t>Titolo 4 – Rimborso di prestiti      </t>
  </si>
  <si>
    <t>Titolo 7 – Anticipazioni da istituto tesoriere/cassiere      </t>
  </si>
  <si>
    <t>Titolo 5 – Chiusura anticipazioni da istituto tesoriere/cassiere      </t>
  </si>
  <si>
    <t>Titolo 9 – Entrate per conto di terzi e partite di giro      </t>
  </si>
  <si>
    <t>Titolo 7 – Spese per conto terzi e partite di giro      </t>
  </si>
  <si>
    <t>Osservazioni</t>
  </si>
  <si>
    <t>Allegato  n.9 Bilancio di previsione - Quadro Generale Riassuntivo</t>
  </si>
  <si>
    <t>Si parte dal prospetto  Quadro Generale Riassuntivo - Allegato n.9 Bilancio di Previsione Dlgs 118/2011</t>
  </si>
  <si>
    <t>– di cui Trasferimenti Fondo Tasi</t>
  </si>
  <si>
    <t>L'ipotesi, quindi,  è che le entrate di competenza siano sufficienti a finanziare la parte spesa e che non ci siano disavanzi pregressi da finanziare nel triennio in esame</t>
  </si>
  <si>
    <t>– di cui Fondo Crediti Dubbia Esigibilità</t>
  </si>
  <si>
    <t>Entrate in conto capitale - Titoli 4 e 5 di entrata</t>
  </si>
  <si>
    <t>Entrate correnti - Titoli 1, 2 e 3 di entrata</t>
  </si>
  <si>
    <t>Indebitamento - Titolo 6 di entrata</t>
  </si>
  <si>
    <t>Spese in conto capitale (compreso FPV) - Titoli 2 e 3 di spesa</t>
  </si>
  <si>
    <t>Rimborso quota capitale mutui e prestiti - Titolo 4 di spesa</t>
  </si>
  <si>
    <t>Spese correnti: Altre (compreso FPV) - Titolo 1 di spesa</t>
  </si>
  <si>
    <t>Fondo Pluriennale di Entrata</t>
  </si>
  <si>
    <t>delta Entrate Finali/Spese Finali da prospetto Allegato al Bilancio</t>
  </si>
  <si>
    <t>Entrate correnti di competenza - Titoli 1, 2 e 3 di entrata</t>
  </si>
  <si>
    <t>Trasferimento Fondo Tasi 2016 (previsto al Titolo 2 di Entrata)</t>
  </si>
  <si>
    <t>Entrate conto capitale di competenza - Titoli 4 e 5 di entrata</t>
  </si>
  <si>
    <t xml:space="preserve">– di cui fondo pluriennale vincolato </t>
  </si>
  <si>
    <t>previste eccezioni nel calcolo</t>
  </si>
  <si>
    <t>Fondo Pluriennale Vincolato Iniziale ( al netto quota rinveniente da indebitamento)</t>
  </si>
  <si>
    <t>Fondo Pluriennale Vincolato Finale ( la sola  quota rinveniente da indebitamento)</t>
  </si>
  <si>
    <t>Fondo Pluriennale Vincolato Finale (al netto quota rinveniente da indebitamento, per l'annualità 2016)</t>
  </si>
  <si>
    <t>da qui in poi le cifre sono automaticamente valorizzate (sono tutte formule)</t>
  </si>
  <si>
    <t>A</t>
  </si>
  <si>
    <t>B</t>
  </si>
  <si>
    <t>C</t>
  </si>
  <si>
    <t>D</t>
  </si>
  <si>
    <t>F</t>
  </si>
  <si>
    <t xml:space="preserve">Il ragionamento è semplificato: manca, per esempio, l'applicazione dell'avanzo di amministrazione presunto alle previsioni di bilancio </t>
  </si>
  <si>
    <t>delta saldo conseguito rispetto all'obiettivo</t>
  </si>
  <si>
    <t>se l'ente ha partecipato nel  2015 al  Patto Orizzontale  in qualità di ente cedente spazi</t>
  </si>
  <si>
    <t xml:space="preserve">Spazi da recuperare nel biennio 2016/2017 = Obiettivo PSI pari a </t>
  </si>
  <si>
    <t xml:space="preserve">Spazi da restituire nel biennio 2016/2017 = Obiettivo PSI pari a </t>
  </si>
  <si>
    <t xml:space="preserve"> Obiettivo PSI  pari a </t>
  </si>
  <si>
    <t>Possibile, nel 2016, applicare avanzo di amministrazione (disponibile e per investimenti), ovvero prevedere indebitamento per l'importo di spazi finanziari evidenziato (200,00)</t>
  </si>
  <si>
    <t>se l'ente ha partecipato nel  2015 al  Patto Orizzontale  in qualità di ente richiedente  spazi</t>
  </si>
  <si>
    <t>Ipotesi spazi ceduti Patto Orizzontale Nazionale</t>
  </si>
  <si>
    <t>Ipotesi spazi ceduti Patto Orizzontale Territoriale</t>
  </si>
  <si>
    <t xml:space="preserve">TOTALE </t>
  </si>
  <si>
    <t>Ipotesi spazi richiesti Patto Orizzontale Nazionale</t>
  </si>
  <si>
    <t>Ipotesi spazi richiesti Patto Orizzontale Territoriale</t>
  </si>
  <si>
    <t>Obiettivo Vincolo di Bilancio annualità 2016-2018</t>
  </si>
  <si>
    <t>art. 1, commi 709, 710, 711 LdS 2016</t>
  </si>
  <si>
    <t>– di cui Fondo Spese e rischi futuri</t>
  </si>
  <si>
    <t>Spese correnti: Accantonamenti ai Fondi spese e rischi futuri - Titolo 1 di spesa</t>
  </si>
  <si>
    <t>Fondi Spese e rischi futuri (previsti al Titolo 1 di Spesa)</t>
  </si>
  <si>
    <t>qp di 390 mlni - art. 1, c.20 LdS 2016</t>
  </si>
  <si>
    <t>art.1, c. 712, LdS 2016</t>
  </si>
  <si>
    <t>In carattere verde corsivo sono evidenziate le integrazioni al modello (sono dati che il comune deve aggiungere al prospetto e compilare per poter conteggiare correttamente il nuovo equilibrio di competenza finanziaria potenziata)</t>
  </si>
  <si>
    <t>Per il nuovo saldo di competenza potenziata sono stati proposti  2 conteggi differenti, al fine di avere un check di controllo sul dato finale</t>
  </si>
  <si>
    <t>Saldo di competenza potenziata Manovra 2016 - check</t>
  </si>
  <si>
    <t>check</t>
  </si>
  <si>
    <t>Fondo Pluriennale Vincolato Finale</t>
  </si>
  <si>
    <t>se l'ente ha partecipato nel  2014 al  Patto Orizzontale  in qualità di ente cedente spazi</t>
  </si>
  <si>
    <t xml:space="preserve">Spazi da recuperare nell'annualità 2016 = Obiettivo PSI pari a </t>
  </si>
  <si>
    <t xml:space="preserve">Spazi da restituire nell'annualità 2016 = Obiettivo PSI pari a </t>
  </si>
  <si>
    <t>se l'ente ha partecipato nel  2014 al  Patto Orizzontale  in qualità di ente richiedente  spazi</t>
  </si>
  <si>
    <t xml:space="preserve">se l'ente intende partecipare nel 2016  al  Patto Orizzontale </t>
  </si>
  <si>
    <t>Ipotesi spazi da cedere nel 2016 al Patto Orizzontale Nazionale</t>
  </si>
  <si>
    <t>Ipotesi spazi da cedere al  Patto Orizzontale Territoriale</t>
  </si>
  <si>
    <t>Ipotesi spazi da richiedere  nel 2016 in conto Patto Orizzontale Nazionale</t>
  </si>
  <si>
    <t>Ipotesi spazi da richiedere  nel 2016 in conto Patto Orizzontale Territoriale</t>
  </si>
  <si>
    <t>DELTA SALDO RISPETTO ALL'OBIETTIVO</t>
  </si>
  <si>
    <t>NUOVI OBIETTIVI TRIENNIO 2016/2018</t>
  </si>
  <si>
    <t>Interventi di bonifica ambientale - art. 1, c. 716 , LdS 2016</t>
  </si>
  <si>
    <t xml:space="preserve">Ulteriori spese correnti da non considerare nel vincolo: </t>
  </si>
  <si>
    <t xml:space="preserve">Ulteriori spese in conto capitale  da non considerare nel vincolo: </t>
  </si>
  <si>
    <t xml:space="preserve">Spese per edilizia scolastica di cui all'art. 1, comma 713, Legge di stabilità 2016 </t>
  </si>
  <si>
    <t>Spese correnti per sisma maggio 2012,  finanziate secondo le modalità  di cui all'art. 1, comma 441, Legge di stabilità 2016 (solo 2016 )</t>
  </si>
  <si>
    <t>Spese in c/capitale per interventi di bonifica ambientale  di cui all'art. 1, comma 716, Legge di stabilità 2016 (solo 2016)</t>
  </si>
  <si>
    <t>Spese in c/capitale per sisma maggio 2012,  finanziate secondo le modalità  di cui all'art. 1, comma 441, Legge di stabilità 2016 (solo 2016 )</t>
  </si>
  <si>
    <t>RIEPILOGO EFFETTI PARTECIPAZIONE AI PATTI ORIZZONTALI</t>
  </si>
  <si>
    <t>PER PARTECIPAZIONI AI PO 2014</t>
  </si>
  <si>
    <t>PER PARTECIPAZIONI AI PO 2015</t>
  </si>
  <si>
    <t>PER PARTECIPAZIONI AI PO 2016</t>
  </si>
  <si>
    <t>Sono stati previsti i casi di partecipazione al Patto Orizzontale (Nazionale/Territoriale) nel 2014/2015 e di possibile adesione ai PO nel 2016. I conteggi sono stati fatti sia con riferimento alla singola annualità che con tabella riepilogativa (per partecipazioni in più anni)</t>
  </si>
  <si>
    <t>Per semplificazione, nell'esempio non ho valorizzato, in detrazione del saldo, le spese di cui ai commi 441, 713 e 716 della LdS 2016 (Sisma, edilizia scolastica e spese di bonifica ambientale per attività minerarie); nel foglio "da compilare", invece, sono state previste (in verde) con importo pari a 0, al fine di considerarle nel saldo finale una volta emesso il Dpcm che distribuisce, tra i soli comuni richiedenti, gli spazi finanziari.</t>
  </si>
  <si>
    <t>Fondo Crediti Dubbia Esigibilità (previsto al Titolo 1 e 2 di Spesa)</t>
  </si>
  <si>
    <t>Spese correntied in conto capitale: Accantonamenti al FCDE - Titolo 1 e 2 di spesa</t>
  </si>
  <si>
    <t>Spese correnti ed in conto capitale: Accantonamenti al FCDE - Titolo 1 e 2 di spesa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</si>
</sst>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[Red]\-#,##0.00\ "/>
    <numFmt numFmtId="165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u/>
      <sz val="12"/>
      <color theme="6" tint="-0.249977111117893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43" fontId="0" fillId="0" borderId="0" xfId="0" applyNumberFormat="1"/>
    <xf numFmtId="0" fontId="2" fillId="2" borderId="0" xfId="0" applyFont="1" applyFill="1"/>
    <xf numFmtId="0" fontId="0" fillId="0" borderId="0" xfId="0" applyFill="1"/>
    <xf numFmtId="164" fontId="0" fillId="0" borderId="0" xfId="0" applyNumberFormat="1"/>
    <xf numFmtId="0" fontId="0" fillId="0" borderId="0" xfId="0" applyFont="1" applyFill="1" applyBorder="1"/>
    <xf numFmtId="0" fontId="2" fillId="0" borderId="0" xfId="0" applyFont="1" applyFill="1"/>
    <xf numFmtId="4" fontId="0" fillId="0" borderId="0" xfId="0" applyNumberFormat="1"/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right" vertical="center" wrapText="1"/>
    </xf>
    <xf numFmtId="0" fontId="5" fillId="5" borderId="11" xfId="0" applyFont="1" applyFill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5" fillId="2" borderId="17" xfId="0" applyFont="1" applyFill="1" applyBorder="1" applyAlignment="1">
      <alignment horizontal="right" vertical="center" wrapText="1"/>
    </xf>
    <xf numFmtId="0" fontId="5" fillId="2" borderId="18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4" fontId="5" fillId="2" borderId="18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" fillId="3" borderId="1" xfId="0" applyFont="1" applyFill="1" applyBorder="1"/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right"/>
    </xf>
    <xf numFmtId="164" fontId="0" fillId="0" borderId="0" xfId="1" applyNumberFormat="1" applyFont="1" applyFill="1" applyBorder="1" applyAlignment="1">
      <alignment vertical="center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6" borderId="10" xfId="0" applyFont="1" applyFill="1" applyBorder="1" applyAlignment="1">
      <alignment horizontal="right" vertical="center" wrapText="1"/>
    </xf>
    <xf numFmtId="4" fontId="6" fillId="0" borderId="19" xfId="0" applyNumberFormat="1" applyFont="1" applyBorder="1" applyAlignment="1">
      <alignment vertical="center" wrapText="1"/>
    </xf>
    <xf numFmtId="4" fontId="6" fillId="0" borderId="16" xfId="0" applyNumberFormat="1" applyFont="1" applyBorder="1" applyAlignment="1">
      <alignment vertical="center" wrapText="1"/>
    </xf>
    <xf numFmtId="4" fontId="6" fillId="0" borderId="20" xfId="0" applyNumberFormat="1" applyFont="1" applyBorder="1" applyAlignment="1">
      <alignment vertical="center" wrapText="1"/>
    </xf>
    <xf numFmtId="4" fontId="0" fillId="6" borderId="0" xfId="0" applyNumberFormat="1" applyFill="1"/>
    <xf numFmtId="43" fontId="6" fillId="6" borderId="10" xfId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5" fillId="0" borderId="21" xfId="0" applyFont="1" applyBorder="1" applyAlignment="1">
      <alignment vertical="center" wrapText="1"/>
    </xf>
    <xf numFmtId="4" fontId="2" fillId="0" borderId="0" xfId="0" applyNumberFormat="1" applyFont="1"/>
    <xf numFmtId="0" fontId="0" fillId="0" borderId="0" xfId="0" applyFill="1" applyBorder="1"/>
    <xf numFmtId="0" fontId="0" fillId="0" borderId="0" xfId="0" applyAlignment="1">
      <alignment wrapText="1"/>
    </xf>
    <xf numFmtId="0" fontId="2" fillId="4" borderId="1" xfId="0" applyFont="1" applyFill="1" applyBorder="1"/>
    <xf numFmtId="0" fontId="9" fillId="0" borderId="10" xfId="0" applyFont="1" applyBorder="1" applyAlignment="1">
      <alignment vertical="center" wrapText="1"/>
    </xf>
    <xf numFmtId="4" fontId="9" fillId="0" borderId="16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/>
    <xf numFmtId="43" fontId="5" fillId="5" borderId="11" xfId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22" xfId="0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6" borderId="16" xfId="0" applyFont="1" applyFill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4" fontId="6" fillId="0" borderId="6" xfId="0" applyNumberFormat="1" applyFont="1" applyBorder="1" applyAlignment="1">
      <alignment vertical="center" wrapText="1"/>
    </xf>
    <xf numFmtId="4" fontId="5" fillId="2" borderId="24" xfId="0" applyNumberFormat="1" applyFont="1" applyFill="1" applyBorder="1" applyAlignment="1">
      <alignment horizontal="right" vertical="center" wrapText="1"/>
    </xf>
    <xf numFmtId="4" fontId="5" fillId="2" borderId="22" xfId="0" applyNumberFormat="1" applyFont="1" applyFill="1" applyBorder="1" applyAlignment="1">
      <alignment horizontal="right" vertical="center" wrapText="1"/>
    </xf>
    <xf numFmtId="4" fontId="6" fillId="0" borderId="23" xfId="0" applyNumberFormat="1" applyFont="1" applyBorder="1" applyAlignment="1">
      <alignment vertical="center" wrapText="1"/>
    </xf>
    <xf numFmtId="0" fontId="0" fillId="0" borderId="16" xfId="0" applyBorder="1"/>
    <xf numFmtId="4" fontId="6" fillId="0" borderId="15" xfId="0" applyNumberFormat="1" applyFont="1" applyBorder="1" applyAlignment="1">
      <alignment vertical="center" wrapText="1"/>
    </xf>
    <xf numFmtId="165" fontId="2" fillId="2" borderId="25" xfId="1" applyNumberFormat="1" applyFont="1" applyFill="1" applyBorder="1"/>
    <xf numFmtId="165" fontId="2" fillId="2" borderId="26" xfId="0" applyNumberFormat="1" applyFont="1" applyFill="1" applyBorder="1"/>
    <xf numFmtId="165" fontId="0" fillId="0" borderId="0" xfId="0" applyNumberFormat="1"/>
    <xf numFmtId="0" fontId="0" fillId="0" borderId="0" xfId="0" applyFont="1" applyFill="1"/>
    <xf numFmtId="0" fontId="2" fillId="0" borderId="0" xfId="0" applyFont="1" applyFill="1" applyBorder="1" applyAlignment="1">
      <alignment horizontal="right"/>
    </xf>
    <xf numFmtId="4" fontId="0" fillId="0" borderId="0" xfId="0" applyNumberFormat="1" applyFill="1" applyBorder="1"/>
    <xf numFmtId="0" fontId="3" fillId="0" borderId="0" xfId="0" applyFont="1" applyFill="1" applyBorder="1" applyAlignment="1">
      <alignment horizontal="right"/>
    </xf>
    <xf numFmtId="4" fontId="10" fillId="2" borderId="1" xfId="0" applyNumberFormat="1" applyFont="1" applyFill="1" applyBorder="1"/>
    <xf numFmtId="0" fontId="0" fillId="0" borderId="0" xfId="0" applyAlignment="1">
      <alignment horizontal="center" vertical="center"/>
    </xf>
    <xf numFmtId="4" fontId="6" fillId="7" borderId="16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5" fillId="2" borderId="27" xfId="0" applyFont="1" applyFill="1" applyBorder="1" applyAlignment="1">
      <alignment horizontal="right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8" borderId="1" xfId="0" applyFont="1" applyFill="1" applyBorder="1" applyAlignment="1">
      <alignment horizontal="center"/>
    </xf>
    <xf numFmtId="4" fontId="11" fillId="2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4" fontId="5" fillId="2" borderId="28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0" fontId="6" fillId="0" borderId="29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2" fillId="9" borderId="0" xfId="0" applyFont="1" applyFill="1"/>
    <xf numFmtId="4" fontId="10" fillId="7" borderId="1" xfId="0" applyNumberFormat="1" applyFont="1" applyFill="1" applyBorder="1"/>
    <xf numFmtId="164" fontId="14" fillId="0" borderId="0" xfId="1" applyNumberFormat="1" applyFont="1" applyFill="1" applyBorder="1" applyAlignment="1">
      <alignment vertical="center"/>
    </xf>
    <xf numFmtId="0" fontId="4" fillId="0" borderId="0" xfId="0" quotePrefix="1" applyFont="1" applyBorder="1" applyAlignment="1">
      <alignment horizontal="center"/>
    </xf>
    <xf numFmtId="0" fontId="13" fillId="0" borderId="0" xfId="0" applyFont="1" applyAlignment="1">
      <alignment horizontal="right" wrapText="1"/>
    </xf>
    <xf numFmtId="0" fontId="15" fillId="0" borderId="0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/>
    </xf>
    <xf numFmtId="4" fontId="10" fillId="0" borderId="0" xfId="0" applyNumberFormat="1" applyFont="1"/>
    <xf numFmtId="0" fontId="10" fillId="2" borderId="1" xfId="0" applyFont="1" applyFill="1" applyBorder="1"/>
    <xf numFmtId="0" fontId="16" fillId="0" borderId="0" xfId="0" applyFont="1" applyAlignment="1">
      <alignment horizontal="right"/>
    </xf>
    <xf numFmtId="4" fontId="9" fillId="0" borderId="16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EAEBB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1351280</xdr:colOff>
      <xdr:row>113</xdr:row>
      <xdr:rowOff>0</xdr:rowOff>
    </xdr:from>
    <xdr:to>
      <xdr:col>2</xdr:col>
      <xdr:colOff>1615440</xdr:colOff>
      <xdr:row>114</xdr:row>
      <xdr:rowOff>30480</xdr:rowOff>
    </xdr:to>
    <xdr:sp macro="" textlink="">
      <xdr:nvSpPr>
        <xdr:cNvPr id="5" name="Freccia in giù 4"/>
        <xdr:cNvSpPr/>
      </xdr:nvSpPr>
      <xdr:spPr>
        <a:xfrm>
          <a:off x="8249920" y="23307040"/>
          <a:ext cx="264160" cy="2133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1178560</xdr:colOff>
      <xdr:row>113</xdr:row>
      <xdr:rowOff>30480</xdr:rowOff>
    </xdr:from>
    <xdr:to>
      <xdr:col>3</xdr:col>
      <xdr:colOff>1442720</xdr:colOff>
      <xdr:row>114</xdr:row>
      <xdr:rowOff>60960</xdr:rowOff>
    </xdr:to>
    <xdr:sp macro="" textlink="">
      <xdr:nvSpPr>
        <xdr:cNvPr id="6" name="Freccia in giù 5"/>
        <xdr:cNvSpPr/>
      </xdr:nvSpPr>
      <xdr:spPr>
        <a:xfrm>
          <a:off x="10292080" y="26720800"/>
          <a:ext cx="264160" cy="2133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1097280</xdr:colOff>
      <xdr:row>113</xdr:row>
      <xdr:rowOff>0</xdr:rowOff>
    </xdr:from>
    <xdr:to>
      <xdr:col>4</xdr:col>
      <xdr:colOff>1361440</xdr:colOff>
      <xdr:row>114</xdr:row>
      <xdr:rowOff>30480</xdr:rowOff>
    </xdr:to>
    <xdr:sp macro="" textlink="">
      <xdr:nvSpPr>
        <xdr:cNvPr id="7" name="Freccia in giù 6"/>
        <xdr:cNvSpPr/>
      </xdr:nvSpPr>
      <xdr:spPr>
        <a:xfrm>
          <a:off x="12405360" y="26690320"/>
          <a:ext cx="264160" cy="2133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1351280</xdr:colOff>
      <xdr:row>127</xdr:row>
      <xdr:rowOff>0</xdr:rowOff>
    </xdr:from>
    <xdr:to>
      <xdr:col>2</xdr:col>
      <xdr:colOff>1615440</xdr:colOff>
      <xdr:row>128</xdr:row>
      <xdr:rowOff>30480</xdr:rowOff>
    </xdr:to>
    <xdr:sp macro="" textlink="">
      <xdr:nvSpPr>
        <xdr:cNvPr id="2" name="Freccia in giù 1"/>
        <xdr:cNvSpPr/>
      </xdr:nvSpPr>
      <xdr:spPr>
        <a:xfrm>
          <a:off x="8247380" y="24384000"/>
          <a:ext cx="264160" cy="2133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1178560</xdr:colOff>
      <xdr:row>127</xdr:row>
      <xdr:rowOff>30480</xdr:rowOff>
    </xdr:from>
    <xdr:to>
      <xdr:col>3</xdr:col>
      <xdr:colOff>1442720</xdr:colOff>
      <xdr:row>128</xdr:row>
      <xdr:rowOff>60960</xdr:rowOff>
    </xdr:to>
    <xdr:sp macro="" textlink="">
      <xdr:nvSpPr>
        <xdr:cNvPr id="3" name="Freccia in giù 2"/>
        <xdr:cNvSpPr/>
      </xdr:nvSpPr>
      <xdr:spPr>
        <a:xfrm>
          <a:off x="10292080" y="24414480"/>
          <a:ext cx="264160" cy="2133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1097280</xdr:colOff>
      <xdr:row>127</xdr:row>
      <xdr:rowOff>0</xdr:rowOff>
    </xdr:from>
    <xdr:to>
      <xdr:col>4</xdr:col>
      <xdr:colOff>1361440</xdr:colOff>
      <xdr:row>128</xdr:row>
      <xdr:rowOff>30480</xdr:rowOff>
    </xdr:to>
    <xdr:sp macro="" textlink="">
      <xdr:nvSpPr>
        <xdr:cNvPr id="4" name="Freccia in giù 3"/>
        <xdr:cNvSpPr/>
      </xdr:nvSpPr>
      <xdr:spPr>
        <a:xfrm>
          <a:off x="12405360" y="24384000"/>
          <a:ext cx="264160" cy="2133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"/>
  <sheetViews>
    <sheetView tabSelected="1" workbookViewId="0">
      <selection activeCell="A2" sqref="A2:M9"/>
    </sheetView>
  </sheetViews>
  <sheetFormatPr defaultRowHeight="14.4" x14ac:dyDescent="0.3"/>
  <cols>
    <col min="1" max="1" width="8.88671875" style="92"/>
    <col min="10" max="10" width="4.6640625" customWidth="1"/>
    <col min="11" max="11" width="4.109375" customWidth="1"/>
    <col min="13" max="13" width="2" customWidth="1"/>
  </cols>
  <sheetData>
    <row r="2" spans="1:13" x14ac:dyDescent="0.3">
      <c r="A2" s="115" t="s">
        <v>61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x14ac:dyDescent="0.3">
      <c r="A3" s="102" t="s">
        <v>84</v>
      </c>
      <c r="B3" s="116" t="s">
        <v>63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32.4" customHeight="1" x14ac:dyDescent="0.3">
      <c r="A4" s="114" t="s">
        <v>85</v>
      </c>
      <c r="B4" s="113" t="s">
        <v>89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39" customHeight="1" x14ac:dyDescent="0.3">
      <c r="A5" s="114"/>
      <c r="B5" s="113" t="s">
        <v>65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41.4" customHeight="1" x14ac:dyDescent="0.3">
      <c r="A6" s="102" t="s">
        <v>86</v>
      </c>
      <c r="B6" s="113" t="s">
        <v>109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1:13" ht="32.4" customHeight="1" x14ac:dyDescent="0.3">
      <c r="A7" s="102" t="s">
        <v>87</v>
      </c>
      <c r="B7" s="113" t="s">
        <v>110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3" ht="55.2" customHeight="1" x14ac:dyDescent="0.3">
      <c r="A8" s="102" t="s">
        <v>0</v>
      </c>
      <c r="B8" s="113" t="s">
        <v>136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spans="1:13" ht="66" customHeight="1" x14ac:dyDescent="0.3">
      <c r="A9" s="102" t="s">
        <v>88</v>
      </c>
      <c r="B9" s="113" t="s">
        <v>137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</row>
  </sheetData>
  <mergeCells count="9">
    <mergeCell ref="B9:M9"/>
    <mergeCell ref="A4:A5"/>
    <mergeCell ref="A2:M2"/>
    <mergeCell ref="B8:M8"/>
    <mergeCell ref="B7:M7"/>
    <mergeCell ref="B3:M3"/>
    <mergeCell ref="B4:M4"/>
    <mergeCell ref="B5:M5"/>
    <mergeCell ref="B6:M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9"/>
  <sheetViews>
    <sheetView view="pageBreakPreview" topLeftCell="A39" zoomScale="60" zoomScaleNormal="75" workbookViewId="0">
      <selection activeCell="B59" sqref="B59"/>
    </sheetView>
  </sheetViews>
  <sheetFormatPr defaultRowHeight="14.4" x14ac:dyDescent="0.3"/>
  <cols>
    <col min="1" max="1" width="80.6640625" customWidth="1"/>
    <col min="2" max="2" width="19.88671875" bestFit="1" customWidth="1"/>
    <col min="3" max="3" width="32.33203125" bestFit="1" customWidth="1"/>
    <col min="4" max="4" width="32" customWidth="1"/>
    <col min="5" max="5" width="31.88671875" customWidth="1"/>
    <col min="6" max="6" width="49.21875" customWidth="1"/>
    <col min="7" max="7" width="19.88671875" bestFit="1" customWidth="1"/>
    <col min="8" max="8" width="20.77734375" bestFit="1" customWidth="1"/>
    <col min="9" max="9" width="19.88671875" bestFit="1" customWidth="1"/>
    <col min="10" max="10" width="20.77734375" bestFit="1" customWidth="1"/>
  </cols>
  <sheetData>
    <row r="2" spans="1:10" x14ac:dyDescent="0.3">
      <c r="F2" s="1" t="s">
        <v>62</v>
      </c>
    </row>
    <row r="3" spans="1:10" ht="15" thickBot="1" x14ac:dyDescent="0.35"/>
    <row r="4" spans="1:10" ht="31.2" customHeight="1" thickTop="1" x14ac:dyDescent="0.3">
      <c r="A4" s="117" t="s">
        <v>1</v>
      </c>
      <c r="B4" s="96" t="s">
        <v>5</v>
      </c>
      <c r="C4" s="57" t="s">
        <v>6</v>
      </c>
      <c r="D4" s="57" t="s">
        <v>6</v>
      </c>
      <c r="E4" s="57" t="s">
        <v>6</v>
      </c>
      <c r="F4" s="119" t="s">
        <v>2</v>
      </c>
      <c r="G4" s="96" t="s">
        <v>5</v>
      </c>
      <c r="H4" s="57" t="s">
        <v>6</v>
      </c>
      <c r="I4" s="104" t="s">
        <v>6</v>
      </c>
      <c r="J4" s="57" t="s">
        <v>6</v>
      </c>
    </row>
    <row r="5" spans="1:10" ht="16.2" thickBot="1" x14ac:dyDescent="0.35">
      <c r="A5" s="118"/>
      <c r="B5" s="97">
        <v>2016</v>
      </c>
      <c r="C5" s="58">
        <v>2016</v>
      </c>
      <c r="D5" s="58">
        <v>2017</v>
      </c>
      <c r="E5" s="58">
        <v>2018</v>
      </c>
      <c r="F5" s="118"/>
      <c r="G5" s="97">
        <v>2016</v>
      </c>
      <c r="H5" s="58">
        <v>2016</v>
      </c>
      <c r="I5" s="103">
        <v>2017</v>
      </c>
      <c r="J5" s="58">
        <v>2018</v>
      </c>
    </row>
    <row r="6" spans="1:10" ht="15.6" x14ac:dyDescent="0.3">
      <c r="A6" s="67"/>
      <c r="B6" s="10"/>
      <c r="C6" s="10"/>
      <c r="D6" s="10"/>
      <c r="E6" s="10"/>
      <c r="F6" s="29"/>
      <c r="G6" s="71"/>
      <c r="H6" s="10"/>
      <c r="I6" s="72"/>
      <c r="J6" s="10"/>
    </row>
    <row r="7" spans="1:10" ht="15.6" x14ac:dyDescent="0.3">
      <c r="A7" s="46" t="s">
        <v>7</v>
      </c>
      <c r="B7" s="12">
        <v>216700</v>
      </c>
      <c r="C7" s="10"/>
      <c r="D7" s="12"/>
      <c r="E7" s="10"/>
      <c r="F7" s="29"/>
      <c r="G7" s="72"/>
      <c r="H7" s="10"/>
      <c r="I7" s="72"/>
      <c r="J7" s="10"/>
    </row>
    <row r="8" spans="1:10" ht="15.6" x14ac:dyDescent="0.3">
      <c r="A8" s="9"/>
      <c r="B8" s="10"/>
      <c r="C8" s="10"/>
      <c r="D8" s="10"/>
      <c r="E8" s="10"/>
      <c r="F8" s="29"/>
      <c r="G8" s="72"/>
      <c r="H8" s="10"/>
      <c r="I8" s="72"/>
      <c r="J8" s="10"/>
    </row>
    <row r="9" spans="1:10" ht="15.6" x14ac:dyDescent="0.3">
      <c r="A9" s="46" t="s">
        <v>8</v>
      </c>
      <c r="B9" s="40"/>
      <c r="C9" s="12">
        <v>0</v>
      </c>
      <c r="D9" s="40"/>
      <c r="E9" s="40"/>
      <c r="F9" s="28" t="s">
        <v>9</v>
      </c>
      <c r="G9" s="73"/>
      <c r="H9" s="10">
        <v>0</v>
      </c>
      <c r="I9" s="72">
        <v>0</v>
      </c>
      <c r="J9" s="10">
        <v>0</v>
      </c>
    </row>
    <row r="10" spans="1:10" ht="15.6" x14ac:dyDescent="0.3">
      <c r="A10" s="55" t="s">
        <v>42</v>
      </c>
      <c r="B10" s="40"/>
      <c r="C10" s="56">
        <v>0</v>
      </c>
      <c r="D10" s="40"/>
      <c r="E10" s="40"/>
      <c r="F10" s="39"/>
      <c r="G10" s="74"/>
      <c r="H10" s="14"/>
      <c r="I10" s="74"/>
      <c r="J10" s="14"/>
    </row>
    <row r="11" spans="1:10" ht="15.6" x14ac:dyDescent="0.3">
      <c r="A11" s="55" t="s">
        <v>43</v>
      </c>
      <c r="B11" s="40"/>
      <c r="C11" s="56">
        <v>0</v>
      </c>
      <c r="D11" s="40"/>
      <c r="E11" s="40"/>
      <c r="F11" s="39"/>
      <c r="G11" s="74"/>
      <c r="H11" s="14"/>
      <c r="I11" s="74"/>
      <c r="J11" s="14"/>
    </row>
    <row r="12" spans="1:10" ht="15.6" x14ac:dyDescent="0.3">
      <c r="A12" s="14"/>
      <c r="B12" s="10"/>
      <c r="C12" s="10"/>
      <c r="D12" s="10"/>
      <c r="E12" s="10"/>
      <c r="F12" s="29"/>
      <c r="G12" s="72"/>
      <c r="H12" s="10"/>
      <c r="I12" s="72"/>
      <c r="J12" s="10"/>
    </row>
    <row r="13" spans="1:10" ht="15.6" x14ac:dyDescent="0.3">
      <c r="A13" s="46" t="s">
        <v>10</v>
      </c>
      <c r="B13" s="10"/>
      <c r="C13" s="12">
        <v>129500</v>
      </c>
      <c r="D13" s="12">
        <v>110400</v>
      </c>
      <c r="E13" s="12">
        <v>99500</v>
      </c>
      <c r="F13" s="29"/>
      <c r="G13" s="72"/>
      <c r="H13" s="10"/>
      <c r="I13" s="72"/>
      <c r="J13" s="10"/>
    </row>
    <row r="14" spans="1:10" ht="15.6" x14ac:dyDescent="0.3">
      <c r="A14" s="55" t="s">
        <v>42</v>
      </c>
      <c r="B14" s="14"/>
      <c r="C14" s="56">
        <v>6500</v>
      </c>
      <c r="D14" s="56">
        <v>6600</v>
      </c>
      <c r="E14" s="56">
        <v>6700</v>
      </c>
      <c r="F14" s="38"/>
      <c r="G14" s="74"/>
      <c r="H14" s="14"/>
      <c r="I14" s="74"/>
      <c r="J14" s="14"/>
    </row>
    <row r="15" spans="1:10" ht="15.6" x14ac:dyDescent="0.3">
      <c r="A15" s="55" t="s">
        <v>36</v>
      </c>
      <c r="B15" s="14"/>
      <c r="C15" s="56">
        <v>5000</v>
      </c>
      <c r="D15" s="56">
        <v>15000</v>
      </c>
      <c r="E15" s="56">
        <v>10000</v>
      </c>
      <c r="F15" s="38"/>
      <c r="G15" s="74"/>
      <c r="H15" s="14"/>
      <c r="I15" s="74"/>
      <c r="J15" s="14"/>
    </row>
    <row r="16" spans="1:10" ht="16.2" thickBot="1" x14ac:dyDescent="0.35">
      <c r="A16" s="55" t="s">
        <v>37</v>
      </c>
      <c r="B16" s="14"/>
      <c r="C16" s="56">
        <f>+C13-C14-C15</f>
        <v>118000</v>
      </c>
      <c r="D16" s="56">
        <f>+D13-D14-D15</f>
        <v>88800</v>
      </c>
      <c r="E16" s="56">
        <f>+E13-E14-E15</f>
        <v>82800</v>
      </c>
      <c r="F16" s="38"/>
      <c r="G16" s="75"/>
      <c r="H16" s="14"/>
      <c r="I16" s="74"/>
      <c r="J16" s="14"/>
    </row>
    <row r="17" spans="1:10" ht="16.2" thickBot="1" x14ac:dyDescent="0.35">
      <c r="A17" s="24" t="s">
        <v>18</v>
      </c>
      <c r="B17" s="25">
        <f>+B7</f>
        <v>216700</v>
      </c>
      <c r="C17" s="25">
        <f>+C10+C13</f>
        <v>129500</v>
      </c>
      <c r="D17" s="79">
        <f>+D13</f>
        <v>110400</v>
      </c>
      <c r="E17" s="25">
        <f>+E13</f>
        <v>99500</v>
      </c>
      <c r="F17" s="62" t="s">
        <v>18</v>
      </c>
      <c r="G17" s="70">
        <v>0</v>
      </c>
      <c r="H17" s="25">
        <v>0</v>
      </c>
      <c r="I17" s="109">
        <v>0</v>
      </c>
      <c r="J17" s="25">
        <v>0</v>
      </c>
    </row>
    <row r="18" spans="1:10" ht="15.6" x14ac:dyDescent="0.3">
      <c r="A18" s="48" t="s">
        <v>47</v>
      </c>
      <c r="B18" s="41">
        <v>506500</v>
      </c>
      <c r="C18" s="41">
        <v>437000</v>
      </c>
      <c r="D18" s="81">
        <v>439000</v>
      </c>
      <c r="E18" s="76">
        <v>451100</v>
      </c>
      <c r="F18" s="64"/>
      <c r="G18" s="10"/>
      <c r="H18" s="10"/>
      <c r="I18" s="72"/>
      <c r="J18" s="10"/>
    </row>
    <row r="19" spans="1:10" ht="15.6" x14ac:dyDescent="0.3">
      <c r="A19" s="46"/>
      <c r="B19" s="42"/>
      <c r="C19" s="42"/>
      <c r="D19" s="42"/>
      <c r="E19" s="77"/>
      <c r="F19" s="65" t="s">
        <v>48</v>
      </c>
      <c r="G19" s="42">
        <v>1308900</v>
      </c>
      <c r="H19" s="42">
        <v>1046400</v>
      </c>
      <c r="I19" s="93">
        <f>1041700</f>
        <v>1041700</v>
      </c>
      <c r="J19" s="107">
        <f>1023400+100000</f>
        <v>1123400</v>
      </c>
    </row>
    <row r="20" spans="1:10" ht="15.6" x14ac:dyDescent="0.3">
      <c r="A20" s="46" t="s">
        <v>49</v>
      </c>
      <c r="B20" s="42">
        <v>205000</v>
      </c>
      <c r="C20" s="42">
        <v>153600</v>
      </c>
      <c r="D20" s="42">
        <v>149500</v>
      </c>
      <c r="E20" s="77">
        <v>151200</v>
      </c>
      <c r="F20" s="66" t="s">
        <v>11</v>
      </c>
      <c r="G20" s="45"/>
      <c r="H20" s="54">
        <v>6600</v>
      </c>
      <c r="I20" s="54">
        <v>6700</v>
      </c>
      <c r="J20" s="108">
        <v>6750</v>
      </c>
    </row>
    <row r="21" spans="1:10" ht="15.6" x14ac:dyDescent="0.3">
      <c r="A21" s="53" t="s">
        <v>64</v>
      </c>
      <c r="B21" s="54">
        <v>15000</v>
      </c>
      <c r="C21" s="54">
        <v>15000</v>
      </c>
      <c r="D21" s="82"/>
      <c r="F21" s="66" t="s">
        <v>66</v>
      </c>
      <c r="G21" s="45"/>
      <c r="H21" s="54">
        <v>53300</v>
      </c>
      <c r="I21" s="54">
        <v>69000</v>
      </c>
      <c r="J21" s="108">
        <v>83700</v>
      </c>
    </row>
    <row r="22" spans="1:10" ht="15.6" x14ac:dyDescent="0.3">
      <c r="A22" s="9"/>
      <c r="B22" s="42"/>
      <c r="C22" s="42"/>
      <c r="D22" s="42"/>
      <c r="E22" s="77"/>
      <c r="F22" s="66" t="s">
        <v>104</v>
      </c>
      <c r="G22" s="45"/>
      <c r="H22" s="54">
        <v>10000</v>
      </c>
      <c r="I22" s="54">
        <v>10000</v>
      </c>
      <c r="J22" s="108">
        <v>10000</v>
      </c>
    </row>
    <row r="23" spans="1:10" ht="15.6" x14ac:dyDescent="0.3">
      <c r="A23" s="46" t="s">
        <v>50</v>
      </c>
      <c r="B23" s="42">
        <v>481600</v>
      </c>
      <c r="C23" s="42">
        <f>507400</f>
        <v>507400</v>
      </c>
      <c r="D23" s="42">
        <f>508900</f>
        <v>508900</v>
      </c>
      <c r="E23" s="77">
        <f>582100</f>
        <v>582100</v>
      </c>
      <c r="F23" s="67"/>
      <c r="G23" s="10"/>
      <c r="H23" s="10"/>
      <c r="I23" s="72"/>
      <c r="J23" s="10"/>
    </row>
    <row r="24" spans="1:10" ht="15.6" x14ac:dyDescent="0.3">
      <c r="A24" s="9"/>
      <c r="B24" s="42"/>
      <c r="C24" s="42"/>
      <c r="D24" s="42"/>
      <c r="E24" s="77"/>
      <c r="F24" s="65" t="s">
        <v>52</v>
      </c>
      <c r="G24" s="42">
        <v>409300</v>
      </c>
      <c r="H24" s="42">
        <v>797600</v>
      </c>
      <c r="I24" s="42">
        <f>555000</f>
        <v>555000</v>
      </c>
      <c r="J24" s="107">
        <v>570600</v>
      </c>
    </row>
    <row r="25" spans="1:10" ht="15.6" x14ac:dyDescent="0.3">
      <c r="A25" s="46" t="s">
        <v>51</v>
      </c>
      <c r="B25" s="42">
        <v>379500</v>
      </c>
      <c r="C25" s="42">
        <v>558400</v>
      </c>
      <c r="D25" s="42">
        <f>385800</f>
        <v>385800</v>
      </c>
      <c r="E25" s="77">
        <v>444100</v>
      </c>
      <c r="F25" s="66" t="s">
        <v>66</v>
      </c>
      <c r="G25" s="45"/>
      <c r="H25" s="130">
        <v>0</v>
      </c>
      <c r="I25" s="130">
        <v>0</v>
      </c>
      <c r="J25" s="131">
        <v>0</v>
      </c>
    </row>
    <row r="26" spans="1:10" ht="15.6" x14ac:dyDescent="0.3">
      <c r="A26" s="9"/>
      <c r="B26" s="42"/>
      <c r="C26" s="42"/>
      <c r="D26" s="42"/>
      <c r="E26" s="77"/>
      <c r="F26" s="68" t="s">
        <v>78</v>
      </c>
      <c r="G26" s="55">
        <v>0</v>
      </c>
      <c r="H26" s="54">
        <v>103800</v>
      </c>
      <c r="I26" s="54">
        <v>25000</v>
      </c>
      <c r="J26" s="108">
        <v>100000</v>
      </c>
    </row>
    <row r="27" spans="1:10" ht="31.2" x14ac:dyDescent="0.3">
      <c r="A27" s="9"/>
      <c r="B27" s="10"/>
      <c r="C27" s="10"/>
      <c r="D27" s="72"/>
      <c r="E27" s="30"/>
      <c r="F27" s="68" t="s">
        <v>45</v>
      </c>
      <c r="G27" s="55">
        <v>0</v>
      </c>
      <c r="H27" s="54">
        <v>15000</v>
      </c>
      <c r="I27" s="54">
        <v>10000</v>
      </c>
      <c r="J27" s="108">
        <v>0</v>
      </c>
    </row>
    <row r="28" spans="1:10" ht="15.6" x14ac:dyDescent="0.3">
      <c r="A28" s="9"/>
      <c r="B28" s="10"/>
      <c r="C28" s="10"/>
      <c r="D28" s="72"/>
      <c r="E28" s="30"/>
      <c r="F28" s="68" t="s">
        <v>46</v>
      </c>
      <c r="G28" s="55"/>
      <c r="H28" s="56">
        <f>+H26-H27</f>
        <v>88800</v>
      </c>
      <c r="I28" s="110">
        <f>+I26-I27</f>
        <v>15000</v>
      </c>
      <c r="J28" s="56">
        <f>+J26-J27</f>
        <v>100000</v>
      </c>
    </row>
    <row r="29" spans="1:10" ht="31.2" x14ac:dyDescent="0.3">
      <c r="A29" s="46" t="s">
        <v>53</v>
      </c>
      <c r="B29" s="42">
        <v>167300</v>
      </c>
      <c r="C29" s="42">
        <v>167300</v>
      </c>
      <c r="D29" s="42">
        <v>204000</v>
      </c>
      <c r="E29" s="77">
        <v>167300</v>
      </c>
      <c r="F29" s="65" t="s">
        <v>54</v>
      </c>
      <c r="G29" s="42">
        <v>169900</v>
      </c>
      <c r="H29" s="42">
        <v>167300</v>
      </c>
      <c r="I29" s="42">
        <v>204000</v>
      </c>
      <c r="J29" s="107">
        <v>167300</v>
      </c>
    </row>
    <row r="30" spans="1:10" ht="16.2" thickBot="1" x14ac:dyDescent="0.35">
      <c r="A30" s="9"/>
      <c r="B30" s="43"/>
      <c r="C30" s="43"/>
      <c r="D30" s="83"/>
      <c r="E30" s="78"/>
      <c r="F30" s="69"/>
      <c r="G30" s="10"/>
      <c r="H30" s="10"/>
      <c r="I30" s="72"/>
      <c r="J30" s="10"/>
    </row>
    <row r="31" spans="1:10" ht="15.6" x14ac:dyDescent="0.3">
      <c r="A31" s="22" t="s">
        <v>12</v>
      </c>
      <c r="B31" s="25">
        <f>+B18+B20+B23+B25+B29</f>
        <v>1739900</v>
      </c>
      <c r="C31" s="25">
        <f>+C18+C20+C23+C25+C29</f>
        <v>1823700</v>
      </c>
      <c r="D31" s="80">
        <f>+D18+D20+D23+D25+D29</f>
        <v>1687200</v>
      </c>
      <c r="E31" s="25">
        <f>+E18+E20+E23+E25+E29</f>
        <v>1795800</v>
      </c>
      <c r="F31" s="63" t="s">
        <v>13</v>
      </c>
      <c r="G31" s="25">
        <f>+G19+G24+G29</f>
        <v>1888100</v>
      </c>
      <c r="H31" s="25">
        <f>+H19+H24+H29</f>
        <v>2011300</v>
      </c>
      <c r="I31" s="109">
        <f>+I19+I24+I29</f>
        <v>1800700</v>
      </c>
      <c r="J31" s="25">
        <f>+J19+J24+J29</f>
        <v>1861300</v>
      </c>
    </row>
    <row r="32" spans="1:10" ht="15.6" x14ac:dyDescent="0.3">
      <c r="A32" s="9"/>
      <c r="B32" s="10"/>
      <c r="C32" s="10"/>
      <c r="D32" s="10"/>
      <c r="E32" s="10"/>
      <c r="F32" s="11"/>
      <c r="G32" s="10"/>
      <c r="H32" s="12"/>
      <c r="I32" s="111"/>
      <c r="J32" s="12"/>
    </row>
    <row r="33" spans="1:10" ht="15.6" x14ac:dyDescent="0.3">
      <c r="A33" s="9"/>
      <c r="B33" s="10"/>
      <c r="C33" s="10"/>
      <c r="D33" s="10"/>
      <c r="E33" s="10"/>
      <c r="F33" s="11"/>
      <c r="G33" s="10"/>
      <c r="H33" s="10"/>
      <c r="I33" s="72"/>
      <c r="J33" s="10"/>
    </row>
    <row r="34" spans="1:10" ht="15.6" x14ac:dyDescent="0.3">
      <c r="A34" s="46" t="s">
        <v>55</v>
      </c>
      <c r="B34" s="42">
        <v>248000</v>
      </c>
      <c r="C34" s="42">
        <v>116200</v>
      </c>
      <c r="D34" s="42">
        <v>65400</v>
      </c>
      <c r="E34" s="42">
        <v>33700</v>
      </c>
      <c r="F34" s="13" t="s">
        <v>56</v>
      </c>
      <c r="G34" s="42">
        <v>58100</v>
      </c>
      <c r="H34" s="42">
        <v>58100</v>
      </c>
      <c r="I34" s="42">
        <v>62300</v>
      </c>
      <c r="J34" s="107">
        <v>67700</v>
      </c>
    </row>
    <row r="35" spans="1:10" ht="15.6" x14ac:dyDescent="0.3">
      <c r="A35" s="9"/>
      <c r="B35" s="10"/>
      <c r="C35" s="10"/>
      <c r="D35" s="10"/>
      <c r="E35" s="10"/>
      <c r="F35" s="11"/>
      <c r="G35" s="10"/>
      <c r="H35" s="10"/>
      <c r="I35" s="72"/>
      <c r="J35" s="10"/>
    </row>
    <row r="36" spans="1:10" ht="31.2" x14ac:dyDescent="0.3">
      <c r="A36" s="46" t="s">
        <v>57</v>
      </c>
      <c r="B36" s="42">
        <v>255000</v>
      </c>
      <c r="C36" s="42">
        <v>255000</v>
      </c>
      <c r="D36" s="42">
        <v>254700</v>
      </c>
      <c r="E36" s="42">
        <v>254700</v>
      </c>
      <c r="F36" s="13" t="s">
        <v>58</v>
      </c>
      <c r="G36" s="42">
        <v>255000</v>
      </c>
      <c r="H36" s="42">
        <v>255000</v>
      </c>
      <c r="I36" s="42">
        <v>254700</v>
      </c>
      <c r="J36" s="107">
        <v>254700</v>
      </c>
    </row>
    <row r="37" spans="1:10" ht="15.6" x14ac:dyDescent="0.3">
      <c r="A37" s="9"/>
      <c r="B37" s="10"/>
      <c r="C37" s="10"/>
      <c r="D37" s="10"/>
      <c r="E37" s="10"/>
      <c r="F37" s="11"/>
      <c r="G37" s="10"/>
      <c r="H37" s="10"/>
      <c r="I37" s="72"/>
      <c r="J37" s="10"/>
    </row>
    <row r="38" spans="1:10" ht="31.2" x14ac:dyDescent="0.3">
      <c r="A38" s="46" t="s">
        <v>59</v>
      </c>
      <c r="B38" s="42">
        <v>172400</v>
      </c>
      <c r="C38" s="42">
        <v>124000</v>
      </c>
      <c r="D38" s="42">
        <v>123400</v>
      </c>
      <c r="E38" s="42">
        <v>122700</v>
      </c>
      <c r="F38" s="13" t="s">
        <v>60</v>
      </c>
      <c r="G38" s="42">
        <v>171000</v>
      </c>
      <c r="H38" s="42">
        <v>124000</v>
      </c>
      <c r="I38" s="42">
        <v>123400</v>
      </c>
      <c r="J38" s="107">
        <v>122700</v>
      </c>
    </row>
    <row r="39" spans="1:10" ht="15.6" x14ac:dyDescent="0.3">
      <c r="A39" s="9"/>
      <c r="B39" s="10"/>
      <c r="C39" s="10"/>
      <c r="D39" s="10"/>
      <c r="E39" s="10"/>
      <c r="F39" s="11"/>
      <c r="G39" s="10"/>
      <c r="H39" s="10"/>
      <c r="I39" s="72"/>
      <c r="J39" s="10"/>
    </row>
    <row r="40" spans="1:10" ht="15.6" x14ac:dyDescent="0.3">
      <c r="A40" s="22" t="s">
        <v>14</v>
      </c>
      <c r="B40" s="25">
        <f>+B34+B36+B38+B31</f>
        <v>2415300</v>
      </c>
      <c r="C40" s="25">
        <f>+C34+C36+C38+C31</f>
        <v>2318900</v>
      </c>
      <c r="D40" s="25">
        <f>+D34+D36+D38+D31</f>
        <v>2130700</v>
      </c>
      <c r="E40" s="25">
        <f>+E34+E36+E38+E31</f>
        <v>2206900</v>
      </c>
      <c r="F40" s="23" t="s">
        <v>14</v>
      </c>
      <c r="G40" s="25">
        <f>+G34+G36+G38+G31</f>
        <v>2372200</v>
      </c>
      <c r="H40" s="25">
        <f>+H34+H36+H38+H31</f>
        <v>2448400</v>
      </c>
      <c r="I40" s="109">
        <f>+I34+I36+I38+I31</f>
        <v>2241100</v>
      </c>
      <c r="J40" s="25">
        <f>+J34+J36+J38+J31</f>
        <v>2306400</v>
      </c>
    </row>
    <row r="41" spans="1:10" ht="15.6" x14ac:dyDescent="0.3">
      <c r="A41" s="9"/>
      <c r="B41" s="10"/>
      <c r="C41" s="10"/>
      <c r="D41" s="10"/>
      <c r="E41" s="10"/>
      <c r="F41" s="11"/>
      <c r="G41" s="10"/>
      <c r="H41" s="10"/>
      <c r="I41" s="72"/>
      <c r="J41" s="10"/>
    </row>
    <row r="42" spans="1:10" ht="16.2" thickBot="1" x14ac:dyDescent="0.35">
      <c r="A42" s="9"/>
      <c r="B42" s="10"/>
      <c r="C42" s="10"/>
      <c r="D42" s="10"/>
      <c r="E42" s="10"/>
      <c r="F42" s="11"/>
      <c r="G42" s="10"/>
      <c r="H42" s="10"/>
      <c r="I42" s="72"/>
      <c r="J42" s="10"/>
    </row>
    <row r="43" spans="1:10" ht="16.2" thickBot="1" x14ac:dyDescent="0.35">
      <c r="A43" s="95" t="s">
        <v>15</v>
      </c>
      <c r="B43" s="25">
        <f>+B40+B17</f>
        <v>2632000</v>
      </c>
      <c r="C43" s="25">
        <f>+C40+C17</f>
        <v>2448400</v>
      </c>
      <c r="D43" s="25">
        <f>+D40+D17</f>
        <v>2241100</v>
      </c>
      <c r="E43" s="25">
        <f>+E40+E17</f>
        <v>2306400</v>
      </c>
      <c r="F43" s="23" t="s">
        <v>16</v>
      </c>
      <c r="G43" s="25">
        <f>+G40+G17</f>
        <v>2372200</v>
      </c>
      <c r="H43" s="25">
        <f t="shared" ref="H43:J43" si="0">+H40+H17</f>
        <v>2448400</v>
      </c>
      <c r="I43" s="109">
        <f t="shared" si="0"/>
        <v>2241100</v>
      </c>
      <c r="J43" s="25">
        <f t="shared" si="0"/>
        <v>2306400</v>
      </c>
    </row>
    <row r="44" spans="1:10" ht="15.6" x14ac:dyDescent="0.3">
      <c r="A44" s="9"/>
      <c r="B44" s="10"/>
      <c r="C44" s="10"/>
      <c r="D44" s="10"/>
      <c r="E44" s="10"/>
      <c r="F44" s="11"/>
      <c r="G44" s="10"/>
      <c r="H44" s="10"/>
      <c r="I44" s="72"/>
      <c r="J44" s="10"/>
    </row>
    <row r="45" spans="1:10" ht="16.2" thickBot="1" x14ac:dyDescent="0.35">
      <c r="A45" s="15"/>
      <c r="B45" s="16"/>
      <c r="C45" s="16"/>
      <c r="D45" s="16"/>
      <c r="E45" s="16"/>
      <c r="F45" s="17"/>
      <c r="G45" s="16"/>
      <c r="H45" s="16"/>
      <c r="I45" s="112"/>
      <c r="J45" s="16"/>
    </row>
    <row r="46" spans="1:10" ht="16.8" thickTop="1" thickBot="1" x14ac:dyDescent="0.35">
      <c r="A46" s="19" t="s">
        <v>17</v>
      </c>
      <c r="B46" s="61">
        <f>+B43-G43</f>
        <v>259800</v>
      </c>
      <c r="C46" s="20"/>
      <c r="D46" s="20"/>
      <c r="E46" s="20"/>
      <c r="F46" s="21"/>
      <c r="G46" s="20"/>
      <c r="H46" s="20"/>
      <c r="I46" s="20"/>
      <c r="J46" s="18"/>
    </row>
    <row r="47" spans="1:10" ht="15" thickTop="1" x14ac:dyDescent="0.3"/>
    <row r="49" spans="1:5" x14ac:dyDescent="0.3">
      <c r="C49" s="8"/>
    </row>
    <row r="50" spans="1:5" x14ac:dyDescent="0.3">
      <c r="C50" s="8"/>
    </row>
    <row r="51" spans="1:5" x14ac:dyDescent="0.3">
      <c r="A51" s="31"/>
      <c r="C51" s="8"/>
    </row>
    <row r="52" spans="1:5" x14ac:dyDescent="0.3">
      <c r="A52" s="1" t="s">
        <v>61</v>
      </c>
    </row>
    <row r="53" spans="1:5" x14ac:dyDescent="0.3">
      <c r="A53" s="1" t="s">
        <v>83</v>
      </c>
      <c r="C53" s="86"/>
    </row>
    <row r="54" spans="1:5" ht="24" customHeight="1" x14ac:dyDescent="0.3">
      <c r="A54" s="1"/>
      <c r="B54" s="1"/>
      <c r="C54" s="1"/>
      <c r="D54" s="1"/>
      <c r="E54" s="1"/>
    </row>
    <row r="55" spans="1:5" ht="24" customHeight="1" x14ac:dyDescent="0.3">
      <c r="A55" s="1"/>
      <c r="B55" s="1"/>
      <c r="C55" s="1"/>
      <c r="D55" s="1"/>
      <c r="E55" s="1"/>
    </row>
    <row r="57" spans="1:5" x14ac:dyDescent="0.3">
      <c r="A57" s="52" t="s">
        <v>32</v>
      </c>
      <c r="C57" s="47">
        <v>2016</v>
      </c>
      <c r="D57" s="47">
        <v>2017</v>
      </c>
      <c r="E57" s="47">
        <v>2018</v>
      </c>
    </row>
    <row r="58" spans="1:5" s="87" customFormat="1" ht="18" x14ac:dyDescent="0.35">
      <c r="A58" s="6" t="s">
        <v>73</v>
      </c>
      <c r="B58" s="36" t="s">
        <v>4</v>
      </c>
      <c r="C58" s="8">
        <f>+C13</f>
        <v>129500</v>
      </c>
      <c r="D58" s="8">
        <f>+D13</f>
        <v>110400</v>
      </c>
      <c r="E58" s="8">
        <f>+E13</f>
        <v>99500</v>
      </c>
    </row>
    <row r="59" spans="1:5" ht="18" x14ac:dyDescent="0.35">
      <c r="A59" t="s">
        <v>68</v>
      </c>
      <c r="B59" s="36" t="s">
        <v>4</v>
      </c>
      <c r="C59" s="8">
        <f>+C18+C20+C23</f>
        <v>1098000</v>
      </c>
      <c r="D59" s="8">
        <f>+D18+D20+D23</f>
        <v>1097400</v>
      </c>
      <c r="E59" s="8">
        <f>+E18+E20+E23</f>
        <v>1184400</v>
      </c>
    </row>
    <row r="60" spans="1:5" ht="18" x14ac:dyDescent="0.35">
      <c r="A60" t="s">
        <v>67</v>
      </c>
      <c r="B60" s="36" t="s">
        <v>4</v>
      </c>
      <c r="C60" s="8">
        <f>+C25+C29</f>
        <v>725700</v>
      </c>
      <c r="D60" s="8">
        <f>+D25+D29</f>
        <v>589800</v>
      </c>
      <c r="E60" s="8">
        <f>+E25+E29</f>
        <v>611400</v>
      </c>
    </row>
    <row r="61" spans="1:5" ht="18" x14ac:dyDescent="0.35">
      <c r="A61" t="s">
        <v>69</v>
      </c>
      <c r="B61" s="36" t="s">
        <v>4</v>
      </c>
      <c r="C61" s="8">
        <f>+C34</f>
        <v>116200</v>
      </c>
      <c r="D61" s="8">
        <f>+D34</f>
        <v>65400</v>
      </c>
      <c r="E61" s="8">
        <f>+E34</f>
        <v>33700</v>
      </c>
    </row>
    <row r="62" spans="1:5" ht="18" x14ac:dyDescent="0.35">
      <c r="A62" t="s">
        <v>139</v>
      </c>
      <c r="B62" s="36" t="s">
        <v>3</v>
      </c>
      <c r="C62" s="5">
        <f>-H21-H25</f>
        <v>-53300</v>
      </c>
      <c r="D62" s="5">
        <f>-I21-I25</f>
        <v>-69000</v>
      </c>
      <c r="E62" s="5">
        <f>-J21-J25</f>
        <v>-83700</v>
      </c>
    </row>
    <row r="63" spans="1:5" ht="18" x14ac:dyDescent="0.35">
      <c r="A63" t="s">
        <v>105</v>
      </c>
      <c r="B63" s="36" t="s">
        <v>3</v>
      </c>
      <c r="C63" s="5">
        <f t="shared" ref="C62:E63" si="1">-H22</f>
        <v>-10000</v>
      </c>
      <c r="D63" s="5">
        <f t="shared" si="1"/>
        <v>-10000</v>
      </c>
      <c r="E63" s="5">
        <f t="shared" si="1"/>
        <v>-10000</v>
      </c>
    </row>
    <row r="64" spans="1:5" ht="18" x14ac:dyDescent="0.35">
      <c r="A64" t="s">
        <v>72</v>
      </c>
      <c r="B64" s="36" t="s">
        <v>3</v>
      </c>
      <c r="C64" s="5">
        <f>-H19+H21+H22</f>
        <v>-983100</v>
      </c>
      <c r="D64" s="5">
        <f>-I19+I21+I22</f>
        <v>-962700</v>
      </c>
      <c r="E64" s="5">
        <f>-J19+J21+J22</f>
        <v>-1029700</v>
      </c>
    </row>
    <row r="65" spans="1:5" ht="18" x14ac:dyDescent="0.35">
      <c r="A65" t="s">
        <v>70</v>
      </c>
      <c r="B65" s="36" t="s">
        <v>3</v>
      </c>
      <c r="C65" s="5">
        <f>-H24-H29</f>
        <v>-964900</v>
      </c>
      <c r="D65" s="5">
        <f>-I24-I29</f>
        <v>-759000</v>
      </c>
      <c r="E65" s="5">
        <f>-J24-J29</f>
        <v>-737900</v>
      </c>
    </row>
    <row r="66" spans="1:5" ht="18.600000000000001" thickBot="1" x14ac:dyDescent="0.4">
      <c r="A66" t="s">
        <v>71</v>
      </c>
      <c r="B66" s="36" t="s">
        <v>3</v>
      </c>
      <c r="C66" s="5">
        <f>-H34</f>
        <v>-58100</v>
      </c>
      <c r="D66" s="5">
        <f>-I34</f>
        <v>-62300</v>
      </c>
      <c r="E66" s="5">
        <f>-J34</f>
        <v>-67700</v>
      </c>
    </row>
    <row r="67" spans="1:5" ht="15" thickBot="1" x14ac:dyDescent="0.35">
      <c r="C67" s="84">
        <f>SUM(C58:C66)</f>
        <v>0</v>
      </c>
      <c r="D67" s="84">
        <f>SUM(D58:D66)</f>
        <v>0</v>
      </c>
      <c r="E67" s="84">
        <f>SUM(E58:E66)</f>
        <v>0</v>
      </c>
    </row>
    <row r="68" spans="1:5" x14ac:dyDescent="0.3">
      <c r="C68" s="8"/>
      <c r="D68" s="8"/>
      <c r="E68" s="8"/>
    </row>
    <row r="70" spans="1:5" ht="18" x14ac:dyDescent="0.35">
      <c r="A70" s="32" t="s">
        <v>33</v>
      </c>
      <c r="B70" s="36" t="s">
        <v>27</v>
      </c>
      <c r="C70" s="5">
        <f>+C59+C62+C64+C66+C63</f>
        <v>-6500</v>
      </c>
      <c r="D70" s="5">
        <f>+D59+D62+D64+D66+D63</f>
        <v>-6600</v>
      </c>
      <c r="E70" s="5">
        <f>+E59+E62+E64+E66+E63</f>
        <v>-6700</v>
      </c>
    </row>
    <row r="71" spans="1:5" ht="18" x14ac:dyDescent="0.35">
      <c r="A71" t="s">
        <v>40</v>
      </c>
      <c r="B71" s="36" t="s">
        <v>4</v>
      </c>
      <c r="C71" s="5">
        <f>+C14</f>
        <v>6500</v>
      </c>
      <c r="D71" s="5">
        <f>+D14</f>
        <v>6600</v>
      </c>
      <c r="E71" s="5">
        <f>+E14</f>
        <v>6700</v>
      </c>
    </row>
    <row r="72" spans="1:5" ht="18.600000000000001" thickBot="1" x14ac:dyDescent="0.4">
      <c r="A72" t="s">
        <v>34</v>
      </c>
      <c r="B72" s="36" t="s">
        <v>4</v>
      </c>
      <c r="C72" s="8">
        <v>0</v>
      </c>
      <c r="D72" s="44"/>
      <c r="E72" s="44"/>
    </row>
    <row r="73" spans="1:5" ht="15" thickBot="1" x14ac:dyDescent="0.35">
      <c r="A73" s="33" t="s">
        <v>35</v>
      </c>
      <c r="B73" s="3"/>
      <c r="C73" s="84">
        <f>+C70+C71</f>
        <v>0</v>
      </c>
      <c r="D73" s="84">
        <f>+D70+D71</f>
        <v>0</v>
      </c>
      <c r="E73" s="84">
        <f>+E70+E71</f>
        <v>0</v>
      </c>
    </row>
    <row r="74" spans="1:5" x14ac:dyDescent="0.3">
      <c r="C74" s="8"/>
    </row>
    <row r="75" spans="1:5" x14ac:dyDescent="0.3">
      <c r="C75" s="8"/>
      <c r="D75" s="2"/>
    </row>
    <row r="76" spans="1:5" ht="18" x14ac:dyDescent="0.35">
      <c r="A76" s="32" t="s">
        <v>38</v>
      </c>
      <c r="B76" s="36" t="s">
        <v>27</v>
      </c>
      <c r="C76" s="5">
        <f>+C60+C61+C65</f>
        <v>-123000</v>
      </c>
      <c r="D76" s="5">
        <f>+D60+D61+D65</f>
        <v>-103800</v>
      </c>
      <c r="E76" s="5">
        <f>+E60+E61+E65</f>
        <v>-92800</v>
      </c>
    </row>
    <row r="77" spans="1:5" ht="18" x14ac:dyDescent="0.35">
      <c r="A77" t="s">
        <v>41</v>
      </c>
      <c r="B77" s="36" t="s">
        <v>4</v>
      </c>
      <c r="C77" s="5">
        <f>+C13-C14</f>
        <v>123000</v>
      </c>
      <c r="D77" s="5">
        <f>+D13-D14</f>
        <v>103800</v>
      </c>
      <c r="E77" s="5">
        <f>+E13-E14</f>
        <v>92800</v>
      </c>
    </row>
    <row r="78" spans="1:5" ht="18.600000000000001" thickBot="1" x14ac:dyDescent="0.4">
      <c r="A78" t="s">
        <v>39</v>
      </c>
      <c r="B78" s="36" t="s">
        <v>4</v>
      </c>
      <c r="C78" s="5">
        <v>0</v>
      </c>
      <c r="D78" s="5">
        <v>0</v>
      </c>
      <c r="E78" s="5">
        <v>0</v>
      </c>
    </row>
    <row r="79" spans="1:5" ht="15" thickBot="1" x14ac:dyDescent="0.35">
      <c r="A79" s="33" t="s">
        <v>44</v>
      </c>
      <c r="B79" s="3"/>
      <c r="C79" s="84">
        <f>SUM(C76:C78)</f>
        <v>0</v>
      </c>
      <c r="D79" s="84">
        <f>SUM(D76:D78)</f>
        <v>0</v>
      </c>
      <c r="E79" s="85">
        <f>SUM(E76:E78)</f>
        <v>0</v>
      </c>
    </row>
    <row r="80" spans="1:5" s="4" customFormat="1" x14ac:dyDescent="0.3">
      <c r="A80" s="59"/>
      <c r="B80" s="7"/>
      <c r="C80" s="60"/>
      <c r="D80" s="60"/>
      <c r="E80" s="60"/>
    </row>
    <row r="81" spans="1:6" s="4" customFormat="1" x14ac:dyDescent="0.3">
      <c r="A81" s="59"/>
      <c r="B81" s="7"/>
      <c r="C81" s="60"/>
      <c r="D81" s="60"/>
      <c r="E81" s="60"/>
    </row>
    <row r="83" spans="1:6" x14ac:dyDescent="0.3">
      <c r="A83" s="52" t="s">
        <v>102</v>
      </c>
      <c r="C83" s="47">
        <v>2016</v>
      </c>
      <c r="D83" s="47">
        <v>2017</v>
      </c>
      <c r="E83" s="47">
        <v>2018</v>
      </c>
    </row>
    <row r="84" spans="1:6" x14ac:dyDescent="0.3">
      <c r="A84" t="s">
        <v>20</v>
      </c>
      <c r="C84" t="s">
        <v>21</v>
      </c>
      <c r="D84" t="s">
        <v>21</v>
      </c>
      <c r="E84" t="s">
        <v>21</v>
      </c>
    </row>
    <row r="85" spans="1:6" s="27" customFormat="1" x14ac:dyDescent="0.3">
      <c r="A85" s="27" t="s">
        <v>22</v>
      </c>
      <c r="C85" s="26" t="s">
        <v>103</v>
      </c>
      <c r="D85" s="26" t="s">
        <v>103</v>
      </c>
      <c r="E85" s="26" t="s">
        <v>103</v>
      </c>
    </row>
    <row r="86" spans="1:6" x14ac:dyDescent="0.3">
      <c r="A86" s="88"/>
      <c r="B86" s="50"/>
      <c r="C86" s="89" t="s">
        <v>79</v>
      </c>
    </row>
    <row r="89" spans="1:6" x14ac:dyDescent="0.3">
      <c r="A89" s="32" t="s">
        <v>19</v>
      </c>
      <c r="C89" s="47">
        <v>2016</v>
      </c>
      <c r="D89" s="47">
        <v>2017</v>
      </c>
      <c r="E89" s="47">
        <v>2018</v>
      </c>
    </row>
    <row r="90" spans="1:6" ht="18" x14ac:dyDescent="0.35">
      <c r="A90" t="s">
        <v>23</v>
      </c>
      <c r="B90" s="36" t="s">
        <v>27</v>
      </c>
      <c r="C90" s="35">
        <f>+C31-H31</f>
        <v>-187600</v>
      </c>
      <c r="D90" s="35">
        <f>+D31-I31</f>
        <v>-113500</v>
      </c>
      <c r="E90" s="35">
        <f>+E31-J31</f>
        <v>-65500</v>
      </c>
      <c r="F90" t="s">
        <v>74</v>
      </c>
    </row>
    <row r="91" spans="1:6" ht="18" x14ac:dyDescent="0.35">
      <c r="A91" t="s">
        <v>76</v>
      </c>
      <c r="B91" s="36" t="s">
        <v>3</v>
      </c>
      <c r="C91" s="35">
        <f>-C21</f>
        <v>-15000</v>
      </c>
      <c r="D91" s="35">
        <f>-D21</f>
        <v>0</v>
      </c>
      <c r="E91" s="35">
        <f>-E21</f>
        <v>0</v>
      </c>
      <c r="F91" t="s">
        <v>107</v>
      </c>
    </row>
    <row r="92" spans="1:6" ht="18" x14ac:dyDescent="0.35">
      <c r="A92" t="s">
        <v>25</v>
      </c>
      <c r="B92" s="36" t="s">
        <v>4</v>
      </c>
      <c r="C92" s="35">
        <f t="shared" ref="C92:E93" si="2">+H21</f>
        <v>53300</v>
      </c>
      <c r="D92" s="35">
        <f t="shared" si="2"/>
        <v>69000</v>
      </c>
      <c r="E92" s="35">
        <f t="shared" si="2"/>
        <v>83700</v>
      </c>
      <c r="F92" t="s">
        <v>108</v>
      </c>
    </row>
    <row r="93" spans="1:6" ht="18" x14ac:dyDescent="0.35">
      <c r="A93" t="s">
        <v>106</v>
      </c>
      <c r="B93" s="36" t="s">
        <v>4</v>
      </c>
      <c r="C93" s="35">
        <f t="shared" si="2"/>
        <v>10000</v>
      </c>
      <c r="D93" s="35">
        <f t="shared" si="2"/>
        <v>10000</v>
      </c>
      <c r="E93" s="35">
        <f t="shared" si="2"/>
        <v>10000</v>
      </c>
      <c r="F93" t="s">
        <v>108</v>
      </c>
    </row>
    <row r="94" spans="1:6" ht="18" x14ac:dyDescent="0.35">
      <c r="A94" t="s">
        <v>80</v>
      </c>
      <c r="B94" s="36" t="s">
        <v>4</v>
      </c>
      <c r="C94" s="35">
        <f>+C13-C15</f>
        <v>124500</v>
      </c>
      <c r="D94" s="44"/>
      <c r="E94" s="44"/>
      <c r="F94" t="s">
        <v>28</v>
      </c>
    </row>
    <row r="95" spans="1:6" ht="18" x14ac:dyDescent="0.35">
      <c r="A95" t="s">
        <v>81</v>
      </c>
      <c r="B95" s="36" t="s">
        <v>4</v>
      </c>
      <c r="C95" s="35">
        <f>+H27</f>
        <v>15000</v>
      </c>
      <c r="D95" s="44"/>
      <c r="E95" s="44"/>
      <c r="F95" t="s">
        <v>29</v>
      </c>
    </row>
    <row r="96" spans="1:6" ht="18" x14ac:dyDescent="0.35">
      <c r="A96" t="s">
        <v>113</v>
      </c>
      <c r="B96" s="36" t="s">
        <v>4</v>
      </c>
      <c r="C96" s="44"/>
      <c r="D96" s="35">
        <f>+I20+I26</f>
        <v>31700</v>
      </c>
      <c r="E96" s="35">
        <f>+J20+J26</f>
        <v>106750</v>
      </c>
    </row>
    <row r="97" spans="1:9" ht="19.8" x14ac:dyDescent="0.4">
      <c r="A97" s="34" t="s">
        <v>19</v>
      </c>
      <c r="B97" s="37"/>
      <c r="C97" s="91">
        <f>SUM(C90:C95)</f>
        <v>200</v>
      </c>
      <c r="D97" s="91">
        <f>SUM(D90:D96)</f>
        <v>-2800</v>
      </c>
      <c r="E97" s="91">
        <f>SUM(E90:E96)</f>
        <v>134950</v>
      </c>
    </row>
    <row r="99" spans="1:9" x14ac:dyDescent="0.3">
      <c r="C99" s="5"/>
      <c r="D99" s="5"/>
      <c r="E99" s="5"/>
    </row>
    <row r="100" spans="1:9" x14ac:dyDescent="0.3">
      <c r="D100" s="8"/>
    </row>
    <row r="101" spans="1:9" x14ac:dyDescent="0.3">
      <c r="A101" s="32" t="s">
        <v>111</v>
      </c>
    </row>
    <row r="102" spans="1:9" ht="18" x14ac:dyDescent="0.35">
      <c r="A102" t="s">
        <v>75</v>
      </c>
      <c r="B102" s="36" t="s">
        <v>4</v>
      </c>
      <c r="C102" s="8">
        <f>+C18+C20+C23</f>
        <v>1098000</v>
      </c>
      <c r="D102" s="8">
        <f>+D18+D20+D23</f>
        <v>1097400</v>
      </c>
      <c r="E102" s="8">
        <f>+E18+E20+E23</f>
        <v>1184400</v>
      </c>
      <c r="G102" s="8"/>
      <c r="H102" s="8"/>
      <c r="I102" s="8"/>
    </row>
    <row r="103" spans="1:9" ht="18" x14ac:dyDescent="0.35">
      <c r="A103" t="s">
        <v>24</v>
      </c>
      <c r="B103" s="36" t="s">
        <v>3</v>
      </c>
      <c r="C103" s="35">
        <f>-C21</f>
        <v>-15000</v>
      </c>
      <c r="D103" s="35">
        <f>-D21</f>
        <v>0</v>
      </c>
      <c r="E103" s="35">
        <f>-E21</f>
        <v>0</v>
      </c>
      <c r="F103" t="s">
        <v>107</v>
      </c>
      <c r="G103" s="8"/>
    </row>
    <row r="104" spans="1:9" ht="18" x14ac:dyDescent="0.35">
      <c r="A104" t="s">
        <v>77</v>
      </c>
      <c r="B104" s="36" t="s">
        <v>4</v>
      </c>
      <c r="C104" s="8">
        <f>+C25+C29</f>
        <v>725700</v>
      </c>
      <c r="D104" s="8">
        <f>+D25+D29</f>
        <v>589800</v>
      </c>
      <c r="E104" s="8">
        <f>+E25+E29</f>
        <v>611400</v>
      </c>
      <c r="G104" s="8"/>
    </row>
    <row r="105" spans="1:9" ht="18" x14ac:dyDescent="0.35">
      <c r="A105" t="s">
        <v>26</v>
      </c>
      <c r="B105" s="36" t="s">
        <v>4</v>
      </c>
      <c r="C105" s="8">
        <f>+C13-C15</f>
        <v>124500</v>
      </c>
      <c r="D105" s="44"/>
      <c r="E105" s="44"/>
      <c r="F105" t="s">
        <v>28</v>
      </c>
    </row>
    <row r="106" spans="1:9" ht="29.4" x14ac:dyDescent="0.35">
      <c r="A106" s="51" t="s">
        <v>82</v>
      </c>
      <c r="B106" s="36" t="s">
        <v>3</v>
      </c>
      <c r="C106" s="35">
        <f>(+H20+H28)*-1</f>
        <v>-95400</v>
      </c>
      <c r="D106" s="44"/>
      <c r="E106" s="44"/>
      <c r="F106" t="s">
        <v>29</v>
      </c>
    </row>
    <row r="107" spans="1:9" ht="18" x14ac:dyDescent="0.35">
      <c r="A107" t="s">
        <v>30</v>
      </c>
      <c r="B107" s="36" t="s">
        <v>3</v>
      </c>
      <c r="C107" s="35">
        <f>(+H19-H20)*-1</f>
        <v>-1039800</v>
      </c>
      <c r="D107" s="35">
        <f>(+I19-I20)*-1</f>
        <v>-1035000</v>
      </c>
      <c r="E107" s="35">
        <f>(+J19-J20)*-1</f>
        <v>-1116650</v>
      </c>
      <c r="G107" s="8"/>
      <c r="H107" s="8"/>
      <c r="I107" s="8"/>
    </row>
    <row r="108" spans="1:9" ht="18" x14ac:dyDescent="0.35">
      <c r="A108" t="s">
        <v>138</v>
      </c>
      <c r="B108" s="36" t="s">
        <v>4</v>
      </c>
      <c r="C108" s="8">
        <f t="shared" ref="C108:E109" si="3">+H21</f>
        <v>53300</v>
      </c>
      <c r="D108" s="8">
        <f t="shared" si="3"/>
        <v>69000</v>
      </c>
      <c r="E108" s="8">
        <f t="shared" si="3"/>
        <v>83700</v>
      </c>
      <c r="F108" t="s">
        <v>108</v>
      </c>
    </row>
    <row r="109" spans="1:9" ht="18" x14ac:dyDescent="0.35">
      <c r="A109" t="s">
        <v>106</v>
      </c>
      <c r="B109" s="36" t="s">
        <v>4</v>
      </c>
      <c r="C109" s="8">
        <f t="shared" si="3"/>
        <v>10000</v>
      </c>
      <c r="D109" s="8">
        <f t="shared" si="3"/>
        <v>10000</v>
      </c>
      <c r="E109" s="8">
        <f t="shared" si="3"/>
        <v>10000</v>
      </c>
      <c r="F109" t="s">
        <v>108</v>
      </c>
    </row>
    <row r="110" spans="1:9" ht="18" x14ac:dyDescent="0.35">
      <c r="A110" t="s">
        <v>31</v>
      </c>
      <c r="B110" s="36" t="s">
        <v>3</v>
      </c>
      <c r="C110" s="35">
        <f>-H24+H26-H29</f>
        <v>-861100</v>
      </c>
      <c r="D110" s="35">
        <f>-I24+I26-I29</f>
        <v>-734000</v>
      </c>
      <c r="E110" s="35">
        <f>-J24+J26-J29</f>
        <v>-637900</v>
      </c>
      <c r="G110" s="5"/>
    </row>
    <row r="111" spans="1:9" ht="19.8" x14ac:dyDescent="0.4">
      <c r="A111" s="5"/>
      <c r="C111" s="91">
        <f>SUM(C102:C110)</f>
        <v>200</v>
      </c>
      <c r="D111" s="91">
        <f>SUM(D102:D110)</f>
        <v>-2800</v>
      </c>
      <c r="E111" s="91">
        <f>SUM(E102:E110)</f>
        <v>134950</v>
      </c>
    </row>
    <row r="112" spans="1:9" x14ac:dyDescent="0.3">
      <c r="B112" s="90" t="s">
        <v>112</v>
      </c>
      <c r="C112" s="49">
        <f>+C111-C97</f>
        <v>0</v>
      </c>
      <c r="D112" s="49">
        <f>+D111-D97</f>
        <v>0</v>
      </c>
      <c r="E112" s="49">
        <f>+E111-E97</f>
        <v>0</v>
      </c>
    </row>
    <row r="113" spans="1:5" x14ac:dyDescent="0.3">
      <c r="C113" s="8"/>
      <c r="D113" s="8"/>
      <c r="E113" s="8"/>
    </row>
    <row r="116" spans="1:5" ht="19.8" x14ac:dyDescent="0.4">
      <c r="A116" s="98" t="s">
        <v>94</v>
      </c>
      <c r="C116" s="91">
        <v>0</v>
      </c>
      <c r="D116" s="91">
        <v>0</v>
      </c>
      <c r="E116" s="91">
        <v>0</v>
      </c>
    </row>
    <row r="117" spans="1:5" ht="19.8" x14ac:dyDescent="0.4">
      <c r="A117" s="99" t="s">
        <v>90</v>
      </c>
      <c r="C117" s="91">
        <f>+C111-C116</f>
        <v>200</v>
      </c>
      <c r="D117" s="91">
        <f>+D111-D116</f>
        <v>-2800</v>
      </c>
      <c r="E117" s="91">
        <f>+E111-E116</f>
        <v>134950</v>
      </c>
    </row>
    <row r="118" spans="1:5" x14ac:dyDescent="0.3">
      <c r="C118" s="100" t="str">
        <f>IF(C117&gt;=0,"EQUILIBRIO OK", "EQUILIBRIO DA RIVEDERE")</f>
        <v>EQUILIBRIO OK</v>
      </c>
      <c r="D118" s="100" t="str">
        <f>IF(D117&gt;=0,"EQUILIBRIO OK", "EQUILIBRIO DA RIVEDERE")</f>
        <v>EQUILIBRIO DA RIVEDERE</v>
      </c>
      <c r="E118" s="100" t="str">
        <f>IF(E117&gt;=0,"EQUILIBRIO OK", "EQUILIBRIO DA RIVEDERE")</f>
        <v>EQUILIBRIO OK</v>
      </c>
    </row>
    <row r="120" spans="1:5" ht="113.4" customHeight="1" x14ac:dyDescent="0.3">
      <c r="C120" s="94" t="s">
        <v>95</v>
      </c>
    </row>
    <row r="123" spans="1:5" x14ac:dyDescent="0.3">
      <c r="A123" s="98" t="s">
        <v>91</v>
      </c>
    </row>
    <row r="124" spans="1:5" ht="19.8" x14ac:dyDescent="0.4">
      <c r="A124" s="99" t="s">
        <v>97</v>
      </c>
      <c r="B124" s="101">
        <v>500</v>
      </c>
    </row>
    <row r="125" spans="1:5" ht="19.8" x14ac:dyDescent="0.4">
      <c r="A125" s="99" t="s">
        <v>98</v>
      </c>
      <c r="B125" s="101">
        <v>500</v>
      </c>
    </row>
    <row r="126" spans="1:5" ht="19.8" x14ac:dyDescent="0.4">
      <c r="A126" s="99" t="s">
        <v>99</v>
      </c>
      <c r="B126" s="91">
        <f>SUM(B124:B125)</f>
        <v>1000</v>
      </c>
    </row>
    <row r="127" spans="1:5" ht="19.8" x14ac:dyDescent="0.4">
      <c r="A127" s="98" t="s">
        <v>92</v>
      </c>
      <c r="C127" s="91">
        <f>-B126/2</f>
        <v>-500</v>
      </c>
      <c r="D127" s="91">
        <f>-B126/2</f>
        <v>-500</v>
      </c>
      <c r="E127" s="91">
        <v>0</v>
      </c>
    </row>
    <row r="128" spans="1:5" ht="19.8" x14ac:dyDescent="0.4">
      <c r="A128" s="99" t="s">
        <v>90</v>
      </c>
      <c r="C128" s="91">
        <f>+C117-C127</f>
        <v>700</v>
      </c>
      <c r="D128" s="91">
        <f>+D117-D127</f>
        <v>-2300</v>
      </c>
      <c r="E128" s="91">
        <f>+E117-E127</f>
        <v>134950</v>
      </c>
    </row>
    <row r="129" spans="1:5" x14ac:dyDescent="0.3">
      <c r="C129" s="100" t="str">
        <f>IF(C128&gt;=0,"EQUILIBRIO OK", "EQUILIBRIO DA RIVEDERE")</f>
        <v>EQUILIBRIO OK</v>
      </c>
      <c r="D129" s="100" t="str">
        <f>IF(D128&gt;=0,"EQUILIBRIO OK", "EQUILIBRIO DA RIVEDERE")</f>
        <v>EQUILIBRIO DA RIVEDERE</v>
      </c>
      <c r="E129" s="100" t="str">
        <f>IF(E128&gt;=0,"EQUILIBRIO OK", "EQUILIBRIO DA RIVEDERE")</f>
        <v>EQUILIBRIO OK</v>
      </c>
    </row>
    <row r="130" spans="1:5" x14ac:dyDescent="0.3">
      <c r="C130" s="94"/>
    </row>
    <row r="134" spans="1:5" x14ac:dyDescent="0.3">
      <c r="A134" s="98" t="s">
        <v>96</v>
      </c>
    </row>
    <row r="135" spans="1:5" ht="19.8" x14ac:dyDescent="0.4">
      <c r="A135" s="99" t="s">
        <v>100</v>
      </c>
      <c r="B135" s="101">
        <v>0</v>
      </c>
    </row>
    <row r="136" spans="1:5" ht="19.8" x14ac:dyDescent="0.4">
      <c r="A136" s="99" t="s">
        <v>101</v>
      </c>
      <c r="B136" s="101">
        <v>0</v>
      </c>
    </row>
    <row r="137" spans="1:5" ht="19.8" x14ac:dyDescent="0.4">
      <c r="A137" s="99" t="s">
        <v>99</v>
      </c>
      <c r="B137" s="91">
        <f>+B135+B136</f>
        <v>0</v>
      </c>
    </row>
    <row r="138" spans="1:5" ht="19.8" x14ac:dyDescent="0.4">
      <c r="A138" s="98" t="s">
        <v>93</v>
      </c>
      <c r="C138" s="91">
        <f>B137/2</f>
        <v>0</v>
      </c>
      <c r="D138" s="91">
        <f>B137/2</f>
        <v>0</v>
      </c>
      <c r="E138" s="91">
        <v>0</v>
      </c>
    </row>
    <row r="139" spans="1:5" ht="19.8" x14ac:dyDescent="0.4">
      <c r="A139" s="99" t="s">
        <v>90</v>
      </c>
      <c r="C139" s="91">
        <f>+C117-C138</f>
        <v>200</v>
      </c>
      <c r="D139" s="91">
        <f>+D117-D138</f>
        <v>-2800</v>
      </c>
      <c r="E139" s="91">
        <f>+E117-E138</f>
        <v>134950</v>
      </c>
    </row>
    <row r="140" spans="1:5" x14ac:dyDescent="0.3">
      <c r="C140" s="100" t="str">
        <f>IF(C139&gt;=0,"EQUILIBRIO OK", "EQUILIBRIO DA RIVEDERE")</f>
        <v>EQUILIBRIO OK</v>
      </c>
      <c r="D140" s="100" t="str">
        <f>IF(D139&gt;=0,"EQUILIBRIO OK", "EQUILIBRIO DA RIVEDERE")</f>
        <v>EQUILIBRIO DA RIVEDERE</v>
      </c>
      <c r="E140" s="100" t="str">
        <f>IF(E139&gt;=0,"EQUILIBRIO OK", "EQUILIBRIO DA RIVEDERE")</f>
        <v>EQUILIBRIO OK</v>
      </c>
    </row>
    <row r="143" spans="1:5" x14ac:dyDescent="0.3">
      <c r="A143" s="120"/>
      <c r="B143" s="120"/>
      <c r="C143" s="120"/>
      <c r="D143" s="120"/>
      <c r="E143" s="120"/>
    </row>
    <row r="147" spans="1:5" x14ac:dyDescent="0.3">
      <c r="A147" s="98" t="s">
        <v>114</v>
      </c>
    </row>
    <row r="148" spans="1:5" ht="19.8" x14ac:dyDescent="0.4">
      <c r="A148" s="99" t="s">
        <v>97</v>
      </c>
      <c r="B148" s="101">
        <v>0</v>
      </c>
    </row>
    <row r="149" spans="1:5" ht="19.8" x14ac:dyDescent="0.4">
      <c r="A149" s="99" t="s">
        <v>98</v>
      </c>
      <c r="B149" s="101">
        <v>0</v>
      </c>
    </row>
    <row r="150" spans="1:5" ht="19.8" x14ac:dyDescent="0.4">
      <c r="A150" s="99" t="s">
        <v>99</v>
      </c>
      <c r="B150" s="91">
        <f>SUM(B148:B149)</f>
        <v>0</v>
      </c>
    </row>
    <row r="151" spans="1:5" ht="19.8" x14ac:dyDescent="0.4">
      <c r="A151" s="98" t="s">
        <v>115</v>
      </c>
      <c r="C151" s="91">
        <f>-B150/2</f>
        <v>0</v>
      </c>
      <c r="D151" s="91">
        <v>0</v>
      </c>
      <c r="E151" s="91">
        <v>0</v>
      </c>
    </row>
    <row r="152" spans="1:5" ht="19.8" x14ac:dyDescent="0.4">
      <c r="A152" s="99" t="s">
        <v>90</v>
      </c>
      <c r="C152" s="91">
        <f>+C117-C151</f>
        <v>200</v>
      </c>
      <c r="D152" s="91">
        <f>+D117-D151</f>
        <v>-2800</v>
      </c>
      <c r="E152" s="91">
        <f>+E117-E151</f>
        <v>134950</v>
      </c>
    </row>
    <row r="153" spans="1:5" x14ac:dyDescent="0.3">
      <c r="C153" s="100" t="str">
        <f>IF(C152&gt;=0,"EQUILIBRIO OK", "EQUILIBRIO DA RIVEDERE")</f>
        <v>EQUILIBRIO OK</v>
      </c>
      <c r="D153" s="100" t="str">
        <f>IF(D152&gt;=0,"EQUILIBRIO OK", "EQUILIBRIO DA RIVEDERE")</f>
        <v>EQUILIBRIO DA RIVEDERE</v>
      </c>
      <c r="E153" s="100" t="str">
        <f>IF(E152&gt;=0,"EQUILIBRIO OK", "EQUILIBRIO DA RIVEDERE")</f>
        <v>EQUILIBRIO OK</v>
      </c>
    </row>
    <row r="156" spans="1:5" x14ac:dyDescent="0.3">
      <c r="A156" s="98" t="s">
        <v>117</v>
      </c>
    </row>
    <row r="157" spans="1:5" ht="19.8" x14ac:dyDescent="0.4">
      <c r="A157" s="99" t="s">
        <v>100</v>
      </c>
      <c r="B157" s="101">
        <v>0</v>
      </c>
    </row>
    <row r="158" spans="1:5" ht="19.8" x14ac:dyDescent="0.4">
      <c r="A158" s="99" t="s">
        <v>101</v>
      </c>
      <c r="B158" s="101">
        <v>0</v>
      </c>
    </row>
    <row r="159" spans="1:5" ht="19.8" x14ac:dyDescent="0.4">
      <c r="A159" s="99" t="s">
        <v>99</v>
      </c>
      <c r="B159" s="91">
        <f>+B157+B158</f>
        <v>0</v>
      </c>
    </row>
    <row r="160" spans="1:5" ht="19.8" x14ac:dyDescent="0.4">
      <c r="A160" s="98" t="s">
        <v>116</v>
      </c>
      <c r="C160" s="91">
        <f>B159/2</f>
        <v>0</v>
      </c>
      <c r="D160" s="91">
        <v>0</v>
      </c>
      <c r="E160" s="91">
        <v>0</v>
      </c>
    </row>
    <row r="161" spans="1:5" ht="19.8" x14ac:dyDescent="0.4">
      <c r="A161" s="99" t="s">
        <v>90</v>
      </c>
      <c r="C161" s="91">
        <f>+C117-C160</f>
        <v>200</v>
      </c>
      <c r="D161" s="91">
        <f>+D117-D160</f>
        <v>-2800</v>
      </c>
      <c r="E161" s="91">
        <f>+E117-E160</f>
        <v>134950</v>
      </c>
    </row>
    <row r="162" spans="1:5" x14ac:dyDescent="0.3">
      <c r="C162" s="100" t="str">
        <f>IF(C161&gt;=0,"EQUILIBRIO OK", "EQUILIBRIO DA RIVEDERE")</f>
        <v>EQUILIBRIO OK</v>
      </c>
      <c r="D162" s="100" t="str">
        <f>IF(D161&gt;=0,"EQUILIBRIO OK", "EQUILIBRIO DA RIVEDERE")</f>
        <v>EQUILIBRIO DA RIVEDERE</v>
      </c>
      <c r="E162" s="100" t="str">
        <f>IF(E161&gt;=0,"EQUILIBRIO OK", "EQUILIBRIO DA RIVEDERE")</f>
        <v>EQUILIBRIO OK</v>
      </c>
    </row>
    <row r="164" spans="1:5" x14ac:dyDescent="0.3">
      <c r="A164" s="120"/>
      <c r="B164" s="120"/>
      <c r="C164" s="120"/>
      <c r="D164" s="120"/>
      <c r="E164" s="120"/>
    </row>
    <row r="167" spans="1:5" x14ac:dyDescent="0.3">
      <c r="A167" s="98" t="s">
        <v>118</v>
      </c>
    </row>
    <row r="168" spans="1:5" ht="19.8" x14ac:dyDescent="0.4">
      <c r="A168" s="99" t="s">
        <v>119</v>
      </c>
      <c r="B168" s="101">
        <v>100</v>
      </c>
    </row>
    <row r="169" spans="1:5" ht="19.8" x14ac:dyDescent="0.4">
      <c r="A169" s="99" t="s">
        <v>120</v>
      </c>
      <c r="B169" s="101">
        <v>100</v>
      </c>
    </row>
    <row r="170" spans="1:5" ht="19.8" x14ac:dyDescent="0.4">
      <c r="A170" s="99" t="s">
        <v>99</v>
      </c>
      <c r="B170" s="91">
        <f>SUM(B168:B169)</f>
        <v>200</v>
      </c>
      <c r="C170" s="121">
        <f>+B170</f>
        <v>200</v>
      </c>
      <c r="D170" s="121">
        <f>-C170/2</f>
        <v>-100</v>
      </c>
      <c r="E170" s="121">
        <f>-C170/2</f>
        <v>-100</v>
      </c>
    </row>
    <row r="171" spans="1:5" ht="19.8" x14ac:dyDescent="0.4">
      <c r="A171" s="99" t="s">
        <v>121</v>
      </c>
      <c r="B171" s="101">
        <v>0</v>
      </c>
    </row>
    <row r="172" spans="1:5" ht="19.8" x14ac:dyDescent="0.4">
      <c r="A172" s="99" t="s">
        <v>122</v>
      </c>
      <c r="B172" s="101">
        <v>0</v>
      </c>
    </row>
    <row r="173" spans="1:5" ht="29.4" customHeight="1" x14ac:dyDescent="0.4">
      <c r="A173" s="99" t="s">
        <v>99</v>
      </c>
      <c r="B173" s="91">
        <f>SUM(B171:B172)</f>
        <v>0</v>
      </c>
      <c r="C173" s="121">
        <f>-B173</f>
        <v>0</v>
      </c>
      <c r="D173" s="121">
        <f>B173/2</f>
        <v>0</v>
      </c>
      <c r="E173" s="121">
        <f>B173/2</f>
        <v>0</v>
      </c>
    </row>
    <row r="174" spans="1:5" ht="29.4" customHeight="1" x14ac:dyDescent="0.4">
      <c r="A174" s="98" t="s">
        <v>124</v>
      </c>
      <c r="C174" s="91">
        <f>+C116+C173+C170</f>
        <v>200</v>
      </c>
      <c r="D174" s="91">
        <f>+D116+D173+D170</f>
        <v>-100</v>
      </c>
      <c r="E174" s="91">
        <f>+E116+E173+E170</f>
        <v>-100</v>
      </c>
    </row>
    <row r="175" spans="1:5" ht="19.8" x14ac:dyDescent="0.4">
      <c r="A175" s="98" t="s">
        <v>123</v>
      </c>
      <c r="C175" s="91">
        <f>+C117-C170+C173</f>
        <v>0</v>
      </c>
      <c r="D175" s="91">
        <f>+D117-D170+D173</f>
        <v>-2700</v>
      </c>
      <c r="E175" s="91">
        <f>+E117-E170+E173</f>
        <v>135050</v>
      </c>
    </row>
    <row r="176" spans="1:5" x14ac:dyDescent="0.3">
      <c r="C176" s="100" t="str">
        <f>IF(C175&gt;=0,"EQUILIBRIO OK", "EQUILIBRIO DA RIVEDERE")</f>
        <v>EQUILIBRIO OK</v>
      </c>
      <c r="D176" s="100" t="str">
        <f>IF(D175&gt;=0,"EQUILIBRIO OK", "EQUILIBRIO DA RIVEDERE")</f>
        <v>EQUILIBRIO DA RIVEDERE</v>
      </c>
      <c r="E176" s="100" t="str">
        <f>IF(E175&gt;=0,"EQUILIBRIO OK", "EQUILIBRIO DA RIVEDERE")</f>
        <v>EQUILIBRIO OK</v>
      </c>
    </row>
    <row r="177" spans="1:5" x14ac:dyDescent="0.3">
      <c r="C177" s="94"/>
    </row>
    <row r="181" spans="1:5" ht="19.8" x14ac:dyDescent="0.4">
      <c r="A181" s="128" t="s">
        <v>132</v>
      </c>
    </row>
    <row r="182" spans="1:5" ht="19.8" x14ac:dyDescent="0.4">
      <c r="A182" s="129" t="s">
        <v>133</v>
      </c>
      <c r="C182" s="127">
        <f>+C151+C160</f>
        <v>0</v>
      </c>
      <c r="D182" s="127">
        <f>+D151+D160</f>
        <v>0</v>
      </c>
      <c r="E182" s="127">
        <f>+E151+E160</f>
        <v>0</v>
      </c>
    </row>
    <row r="183" spans="1:5" ht="19.8" x14ac:dyDescent="0.4">
      <c r="A183" s="129" t="s">
        <v>134</v>
      </c>
      <c r="C183" s="127">
        <f>+C127+C138</f>
        <v>-500</v>
      </c>
      <c r="D183" s="127">
        <f>+D127+D138</f>
        <v>-500</v>
      </c>
      <c r="E183" s="127">
        <f>+E127+E138</f>
        <v>0</v>
      </c>
    </row>
    <row r="184" spans="1:5" ht="19.8" x14ac:dyDescent="0.4">
      <c r="A184" s="129" t="s">
        <v>135</v>
      </c>
      <c r="C184" s="127">
        <f>+C174</f>
        <v>200</v>
      </c>
      <c r="D184" s="127">
        <f>+D174</f>
        <v>-100</v>
      </c>
      <c r="E184" s="127">
        <f>+E174</f>
        <v>-100</v>
      </c>
    </row>
    <row r="185" spans="1:5" ht="19.8" x14ac:dyDescent="0.4">
      <c r="A185" s="126" t="s">
        <v>124</v>
      </c>
      <c r="C185" s="91">
        <f>SUM(C182:C184)</f>
        <v>-300</v>
      </c>
      <c r="D185" s="91">
        <f>SUM(D182:D184)</f>
        <v>-600</v>
      </c>
      <c r="E185" s="91">
        <f>SUM(E182:E184)</f>
        <v>-100</v>
      </c>
    </row>
    <row r="186" spans="1:5" ht="19.8" x14ac:dyDescent="0.4">
      <c r="A186" s="98" t="s">
        <v>123</v>
      </c>
      <c r="C186" s="91">
        <f>+C117-C185</f>
        <v>500</v>
      </c>
      <c r="D186" s="91">
        <f>+D117-D185</f>
        <v>-2200</v>
      </c>
      <c r="E186" s="91">
        <f>+E117-E185</f>
        <v>135050</v>
      </c>
    </row>
    <row r="187" spans="1:5" x14ac:dyDescent="0.3">
      <c r="C187" s="100" t="str">
        <f>IF(C186&gt;=0,"EQUILIBRIO OK", "EQUILIBRIO DA RIVEDERE")</f>
        <v>EQUILIBRIO OK</v>
      </c>
      <c r="D187" s="100" t="str">
        <f>IF(D186&gt;=0,"EQUILIBRIO OK", "EQUILIBRIO DA RIVEDERE")</f>
        <v>EQUILIBRIO DA RIVEDERE</v>
      </c>
      <c r="E187" s="100" t="str">
        <f>IF(E186&gt;=0,"EQUILIBRIO OK", "EQUILIBRIO DA RIVEDERE")</f>
        <v>EQUILIBRIO OK</v>
      </c>
    </row>
    <row r="189" spans="1:5" ht="72" x14ac:dyDescent="0.3">
      <c r="C189" s="94" t="s">
        <v>95</v>
      </c>
    </row>
  </sheetData>
  <mergeCells count="2">
    <mergeCell ref="A4:A5"/>
    <mergeCell ref="F4:F5"/>
  </mergeCells>
  <printOptions gridLines="1"/>
  <pageMargins left="0.70866141732283472" right="0.70866141732283472" top="0.74803149606299213" bottom="0.74803149606299213" header="0.31496062992125984" footer="0.31496062992125984"/>
  <pageSetup paperSize="8" scale="57" fitToHeight="4" orientation="landscape" r:id="rId1"/>
  <rowBreaks count="2" manualBreakCount="2">
    <brk id="51" max="9" man="1"/>
    <brk id="12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4"/>
  <sheetViews>
    <sheetView topLeftCell="A39" zoomScale="75" zoomScaleNormal="75" workbookViewId="0">
      <selection activeCell="B63" sqref="B63"/>
    </sheetView>
  </sheetViews>
  <sheetFormatPr defaultRowHeight="14.4" x14ac:dyDescent="0.3"/>
  <cols>
    <col min="1" max="1" width="80.6640625" customWidth="1"/>
    <col min="2" max="2" width="19.88671875" bestFit="1" customWidth="1"/>
    <col min="3" max="3" width="32.33203125" bestFit="1" customWidth="1"/>
    <col min="4" max="4" width="32" customWidth="1"/>
    <col min="5" max="5" width="31.88671875" customWidth="1"/>
    <col min="6" max="6" width="53.88671875" customWidth="1"/>
    <col min="7" max="7" width="19.88671875" bestFit="1" customWidth="1"/>
    <col min="8" max="8" width="20.77734375" bestFit="1" customWidth="1"/>
    <col min="9" max="9" width="19.88671875" bestFit="1" customWidth="1"/>
    <col min="10" max="10" width="20.77734375" bestFit="1" customWidth="1"/>
  </cols>
  <sheetData>
    <row r="2" spans="1:10" x14ac:dyDescent="0.3">
      <c r="F2" s="1" t="s">
        <v>62</v>
      </c>
    </row>
    <row r="3" spans="1:10" ht="15" thickBot="1" x14ac:dyDescent="0.35"/>
    <row r="4" spans="1:10" ht="31.2" customHeight="1" thickTop="1" x14ac:dyDescent="0.3">
      <c r="A4" s="117" t="s">
        <v>1</v>
      </c>
      <c r="B4" s="96" t="s">
        <v>5</v>
      </c>
      <c r="C4" s="57" t="s">
        <v>6</v>
      </c>
      <c r="D4" s="57" t="s">
        <v>6</v>
      </c>
      <c r="E4" s="57" t="s">
        <v>6</v>
      </c>
      <c r="F4" s="119" t="s">
        <v>2</v>
      </c>
      <c r="G4" s="96" t="s">
        <v>5</v>
      </c>
      <c r="H4" s="57" t="s">
        <v>6</v>
      </c>
      <c r="I4" s="106" t="s">
        <v>6</v>
      </c>
      <c r="J4" s="57" t="s">
        <v>6</v>
      </c>
    </row>
    <row r="5" spans="1:10" ht="16.2" thickBot="1" x14ac:dyDescent="0.35">
      <c r="A5" s="118"/>
      <c r="B5" s="97">
        <v>2016</v>
      </c>
      <c r="C5" s="58">
        <v>2016</v>
      </c>
      <c r="D5" s="58">
        <v>2017</v>
      </c>
      <c r="E5" s="58">
        <v>2018</v>
      </c>
      <c r="F5" s="118"/>
      <c r="G5" s="97">
        <v>2016</v>
      </c>
      <c r="H5" s="58">
        <v>2016</v>
      </c>
      <c r="I5" s="105">
        <v>2017</v>
      </c>
      <c r="J5" s="58">
        <v>2018</v>
      </c>
    </row>
    <row r="6" spans="1:10" ht="15.6" x14ac:dyDescent="0.3">
      <c r="A6" s="67"/>
      <c r="B6" s="10"/>
      <c r="C6" s="10"/>
      <c r="D6" s="10"/>
      <c r="E6" s="10"/>
      <c r="F6" s="29"/>
      <c r="G6" s="71"/>
      <c r="H6" s="10"/>
      <c r="I6" s="72"/>
      <c r="J6" s="10"/>
    </row>
    <row r="7" spans="1:10" ht="15.6" x14ac:dyDescent="0.3">
      <c r="A7" s="46" t="s">
        <v>7</v>
      </c>
      <c r="B7" s="12">
        <v>0</v>
      </c>
      <c r="C7" s="10"/>
      <c r="D7" s="12"/>
      <c r="E7" s="10"/>
      <c r="F7" s="29"/>
      <c r="G7" s="72"/>
      <c r="H7" s="10"/>
      <c r="I7" s="72"/>
      <c r="J7" s="10"/>
    </row>
    <row r="8" spans="1:10" ht="15.6" x14ac:dyDescent="0.3">
      <c r="A8" s="9"/>
      <c r="B8" s="10"/>
      <c r="C8" s="10"/>
      <c r="D8" s="10"/>
      <c r="E8" s="10"/>
      <c r="F8" s="29"/>
      <c r="G8" s="72"/>
      <c r="H8" s="10"/>
      <c r="I8" s="72"/>
      <c r="J8" s="10"/>
    </row>
    <row r="9" spans="1:10" ht="15.6" x14ac:dyDescent="0.3">
      <c r="A9" s="46" t="s">
        <v>8</v>
      </c>
      <c r="B9" s="40"/>
      <c r="C9" s="12">
        <v>0</v>
      </c>
      <c r="D9" s="40"/>
      <c r="E9" s="40"/>
      <c r="F9" s="28" t="s">
        <v>9</v>
      </c>
      <c r="G9" s="73"/>
      <c r="H9" s="10">
        <v>0</v>
      </c>
      <c r="I9" s="72">
        <v>0</v>
      </c>
      <c r="J9" s="10">
        <v>0</v>
      </c>
    </row>
    <row r="10" spans="1:10" ht="15.6" x14ac:dyDescent="0.3">
      <c r="A10" s="55" t="s">
        <v>42</v>
      </c>
      <c r="B10" s="40"/>
      <c r="C10" s="56">
        <v>0</v>
      </c>
      <c r="D10" s="40"/>
      <c r="E10" s="40"/>
      <c r="F10" s="39"/>
      <c r="G10" s="74"/>
      <c r="H10" s="14"/>
      <c r="I10" s="74"/>
      <c r="J10" s="14"/>
    </row>
    <row r="11" spans="1:10" ht="15.6" x14ac:dyDescent="0.3">
      <c r="A11" s="55" t="s">
        <v>43</v>
      </c>
      <c r="B11" s="40"/>
      <c r="C11" s="56">
        <v>0</v>
      </c>
      <c r="D11" s="40"/>
      <c r="E11" s="40"/>
      <c r="F11" s="39"/>
      <c r="G11" s="74"/>
      <c r="H11" s="14"/>
      <c r="I11" s="74"/>
      <c r="J11" s="14"/>
    </row>
    <row r="12" spans="1:10" ht="15.6" x14ac:dyDescent="0.3">
      <c r="A12" s="14"/>
      <c r="B12" s="10"/>
      <c r="C12" s="10"/>
      <c r="D12" s="10"/>
      <c r="E12" s="10"/>
      <c r="F12" s="29"/>
      <c r="G12" s="72"/>
      <c r="H12" s="10"/>
      <c r="I12" s="72"/>
      <c r="J12" s="10"/>
    </row>
    <row r="13" spans="1:10" ht="15.6" x14ac:dyDescent="0.3">
      <c r="A13" s="46" t="s">
        <v>10</v>
      </c>
      <c r="B13" s="10"/>
      <c r="C13" s="12">
        <v>0</v>
      </c>
      <c r="D13" s="12">
        <v>0</v>
      </c>
      <c r="E13" s="12">
        <v>0</v>
      </c>
      <c r="F13" s="29"/>
      <c r="G13" s="72"/>
      <c r="H13" s="10"/>
      <c r="I13" s="72"/>
      <c r="J13" s="10"/>
    </row>
    <row r="14" spans="1:10" ht="15.6" x14ac:dyDescent="0.3">
      <c r="A14" s="55" t="s">
        <v>42</v>
      </c>
      <c r="B14" s="14"/>
      <c r="C14" s="56">
        <v>0</v>
      </c>
      <c r="D14" s="56">
        <v>0</v>
      </c>
      <c r="E14" s="56">
        <v>0</v>
      </c>
      <c r="F14" s="38"/>
      <c r="G14" s="74"/>
      <c r="H14" s="14"/>
      <c r="I14" s="74"/>
      <c r="J14" s="14"/>
    </row>
    <row r="15" spans="1:10" ht="15.6" x14ac:dyDescent="0.3">
      <c r="A15" s="55" t="s">
        <v>36</v>
      </c>
      <c r="B15" s="14"/>
      <c r="C15" s="56">
        <v>0</v>
      </c>
      <c r="D15" s="56">
        <v>0</v>
      </c>
      <c r="E15" s="56">
        <v>0</v>
      </c>
      <c r="F15" s="38"/>
      <c r="G15" s="74"/>
      <c r="H15" s="14"/>
      <c r="I15" s="74"/>
      <c r="J15" s="14"/>
    </row>
    <row r="16" spans="1:10" ht="16.2" thickBot="1" x14ac:dyDescent="0.35">
      <c r="A16" s="55" t="s">
        <v>37</v>
      </c>
      <c r="B16" s="14"/>
      <c r="C16" s="56">
        <f>+C13-C14-C15</f>
        <v>0</v>
      </c>
      <c r="D16" s="56">
        <f>+D13-D14-D15</f>
        <v>0</v>
      </c>
      <c r="E16" s="56">
        <f>+E13-E14-E15</f>
        <v>0</v>
      </c>
      <c r="F16" s="38"/>
      <c r="G16" s="75"/>
      <c r="H16" s="14"/>
      <c r="I16" s="74"/>
      <c r="J16" s="14"/>
    </row>
    <row r="17" spans="1:10" ht="16.2" thickBot="1" x14ac:dyDescent="0.35">
      <c r="A17" s="24" t="s">
        <v>18</v>
      </c>
      <c r="B17" s="25">
        <f>+B7</f>
        <v>0</v>
      </c>
      <c r="C17" s="25">
        <f>+C10+C13</f>
        <v>0</v>
      </c>
      <c r="D17" s="79">
        <f>+D13</f>
        <v>0</v>
      </c>
      <c r="E17" s="25">
        <f>+E13</f>
        <v>0</v>
      </c>
      <c r="F17" s="62" t="s">
        <v>18</v>
      </c>
      <c r="G17" s="70">
        <v>0</v>
      </c>
      <c r="H17" s="25">
        <v>0</v>
      </c>
      <c r="I17" s="109">
        <v>0</v>
      </c>
      <c r="J17" s="25">
        <v>0</v>
      </c>
    </row>
    <row r="18" spans="1:10" ht="15.6" x14ac:dyDescent="0.3">
      <c r="A18" s="48" t="s">
        <v>47</v>
      </c>
      <c r="B18" s="41">
        <v>0</v>
      </c>
      <c r="C18" s="41">
        <v>0</v>
      </c>
      <c r="D18" s="41">
        <v>0</v>
      </c>
      <c r="E18" s="41">
        <v>0</v>
      </c>
      <c r="F18" s="64"/>
      <c r="G18" s="10"/>
      <c r="H18" s="10"/>
      <c r="I18" s="72"/>
      <c r="J18" s="10"/>
    </row>
    <row r="19" spans="1:10" ht="15.6" x14ac:dyDescent="0.3">
      <c r="A19" s="46"/>
      <c r="B19" s="42"/>
      <c r="C19" s="42"/>
      <c r="D19" s="42"/>
      <c r="E19" s="42"/>
      <c r="F19" s="65" t="s">
        <v>48</v>
      </c>
      <c r="G19" s="42">
        <v>0</v>
      </c>
      <c r="H19" s="42">
        <v>0</v>
      </c>
      <c r="I19" s="42">
        <v>0</v>
      </c>
      <c r="J19" s="42">
        <v>0</v>
      </c>
    </row>
    <row r="20" spans="1:10" ht="15.6" x14ac:dyDescent="0.3">
      <c r="A20" s="46" t="s">
        <v>49</v>
      </c>
      <c r="B20" s="42">
        <v>0</v>
      </c>
      <c r="C20" s="42">
        <v>0</v>
      </c>
      <c r="D20" s="42">
        <v>0</v>
      </c>
      <c r="E20" s="42">
        <v>0</v>
      </c>
      <c r="F20" s="66" t="s">
        <v>11</v>
      </c>
      <c r="G20" s="45"/>
      <c r="H20" s="54">
        <v>0</v>
      </c>
      <c r="I20" s="54">
        <v>0</v>
      </c>
      <c r="J20" s="54">
        <v>0</v>
      </c>
    </row>
    <row r="21" spans="1:10" ht="15.6" x14ac:dyDescent="0.3">
      <c r="A21" s="53" t="s">
        <v>64</v>
      </c>
      <c r="B21" s="54">
        <v>0</v>
      </c>
      <c r="C21" s="54">
        <v>0</v>
      </c>
      <c r="D21" s="54">
        <v>0</v>
      </c>
      <c r="E21" s="54">
        <v>0</v>
      </c>
      <c r="F21" s="66" t="s">
        <v>66</v>
      </c>
      <c r="G21" s="45"/>
      <c r="H21" s="54">
        <v>0</v>
      </c>
      <c r="I21" s="54">
        <v>0</v>
      </c>
      <c r="J21" s="54">
        <v>0</v>
      </c>
    </row>
    <row r="22" spans="1:10" ht="15.6" x14ac:dyDescent="0.3">
      <c r="A22" s="9"/>
      <c r="B22" s="42"/>
      <c r="C22" s="42"/>
      <c r="D22" s="42"/>
      <c r="E22" s="42"/>
      <c r="F22" s="66" t="s">
        <v>104</v>
      </c>
      <c r="G22" s="45"/>
      <c r="H22" s="54">
        <v>0</v>
      </c>
      <c r="I22" s="54">
        <v>0</v>
      </c>
      <c r="J22" s="54">
        <v>0</v>
      </c>
    </row>
    <row r="23" spans="1:10" ht="15.6" x14ac:dyDescent="0.3">
      <c r="A23" s="46" t="s">
        <v>50</v>
      </c>
      <c r="B23" s="42">
        <v>0</v>
      </c>
      <c r="C23" s="42">
        <v>0</v>
      </c>
      <c r="D23" s="42">
        <v>0</v>
      </c>
      <c r="E23" s="42">
        <v>0</v>
      </c>
      <c r="F23" s="67"/>
      <c r="G23" s="10"/>
      <c r="H23" s="10"/>
      <c r="I23" s="10"/>
      <c r="J23" s="10"/>
    </row>
    <row r="24" spans="1:10" ht="15.6" x14ac:dyDescent="0.3">
      <c r="A24" s="9"/>
      <c r="B24" s="42"/>
      <c r="C24" s="42"/>
      <c r="D24" s="42"/>
      <c r="E24" s="42"/>
      <c r="F24" s="65" t="s">
        <v>52</v>
      </c>
      <c r="G24" s="42">
        <v>0</v>
      </c>
      <c r="H24" s="42">
        <v>0</v>
      </c>
      <c r="I24" s="42">
        <v>0</v>
      </c>
      <c r="J24" s="42">
        <v>0</v>
      </c>
    </row>
    <row r="25" spans="1:10" ht="15.6" x14ac:dyDescent="0.3">
      <c r="A25" s="46" t="s">
        <v>51</v>
      </c>
      <c r="B25" s="42">
        <v>0</v>
      </c>
      <c r="C25" s="42">
        <v>0</v>
      </c>
      <c r="D25" s="42">
        <v>0</v>
      </c>
      <c r="E25" s="42">
        <v>0</v>
      </c>
      <c r="F25" s="66" t="s">
        <v>66</v>
      </c>
      <c r="G25" s="45"/>
      <c r="H25" s="130">
        <v>0</v>
      </c>
      <c r="I25" s="130">
        <v>0</v>
      </c>
      <c r="J25" s="131">
        <v>0</v>
      </c>
    </row>
    <row r="26" spans="1:10" ht="15.6" x14ac:dyDescent="0.3">
      <c r="A26" s="9"/>
      <c r="B26" s="42"/>
      <c r="C26" s="42"/>
      <c r="D26" s="42"/>
      <c r="E26" s="42"/>
      <c r="F26" s="68" t="s">
        <v>78</v>
      </c>
      <c r="G26" s="55">
        <v>0</v>
      </c>
      <c r="H26" s="54">
        <v>0</v>
      </c>
      <c r="I26" s="54">
        <v>0</v>
      </c>
      <c r="J26" s="54">
        <v>0</v>
      </c>
    </row>
    <row r="27" spans="1:10" ht="31.2" x14ac:dyDescent="0.3">
      <c r="A27" s="9"/>
      <c r="B27" s="10"/>
      <c r="C27" s="10"/>
      <c r="D27" s="10"/>
      <c r="E27" s="10"/>
      <c r="F27" s="68" t="s">
        <v>45</v>
      </c>
      <c r="G27" s="55">
        <v>0</v>
      </c>
      <c r="H27" s="54">
        <v>0</v>
      </c>
      <c r="I27" s="54">
        <v>0</v>
      </c>
      <c r="J27" s="54">
        <v>0</v>
      </c>
    </row>
    <row r="28" spans="1:10" ht="15.6" x14ac:dyDescent="0.3">
      <c r="A28" s="9"/>
      <c r="B28" s="10"/>
      <c r="C28" s="10"/>
      <c r="D28" s="10"/>
      <c r="E28" s="10"/>
      <c r="F28" s="68" t="s">
        <v>46</v>
      </c>
      <c r="G28" s="55"/>
      <c r="H28" s="56">
        <f>+H26-H27</f>
        <v>0</v>
      </c>
      <c r="I28" s="56">
        <f>+I26-I27</f>
        <v>0</v>
      </c>
      <c r="J28" s="56">
        <f>+J26-J27</f>
        <v>0</v>
      </c>
    </row>
    <row r="29" spans="1:10" ht="31.2" x14ac:dyDescent="0.3">
      <c r="A29" s="46" t="s">
        <v>53</v>
      </c>
      <c r="B29" s="42">
        <v>0</v>
      </c>
      <c r="C29" s="42">
        <v>0</v>
      </c>
      <c r="D29" s="42">
        <v>0</v>
      </c>
      <c r="E29" s="42">
        <v>0</v>
      </c>
      <c r="F29" s="65" t="s">
        <v>54</v>
      </c>
      <c r="G29" s="42">
        <v>0</v>
      </c>
      <c r="H29" s="42">
        <v>0</v>
      </c>
      <c r="I29" s="42">
        <v>0</v>
      </c>
      <c r="J29" s="42">
        <v>0</v>
      </c>
    </row>
    <row r="30" spans="1:10" ht="16.2" thickBot="1" x14ac:dyDescent="0.35">
      <c r="A30" s="9"/>
      <c r="B30" s="43"/>
      <c r="C30" s="43"/>
      <c r="D30" s="83"/>
      <c r="E30" s="78"/>
      <c r="F30" s="69"/>
      <c r="G30" s="10"/>
      <c r="H30" s="10"/>
      <c r="I30" s="72"/>
      <c r="J30" s="10"/>
    </row>
    <row r="31" spans="1:10" ht="15.6" x14ac:dyDescent="0.3">
      <c r="A31" s="22" t="s">
        <v>12</v>
      </c>
      <c r="B31" s="25">
        <f>+B18+B20+B23+B25+B29</f>
        <v>0</v>
      </c>
      <c r="C31" s="25">
        <f>+C18+C20+C23+C25+C29</f>
        <v>0</v>
      </c>
      <c r="D31" s="80">
        <f>+D18+D20+D23+D25+D29</f>
        <v>0</v>
      </c>
      <c r="E31" s="25">
        <f>+E18+E20+E23+E25+E29</f>
        <v>0</v>
      </c>
      <c r="F31" s="63" t="s">
        <v>13</v>
      </c>
      <c r="G31" s="25">
        <f>+G19+G24+G29</f>
        <v>0</v>
      </c>
      <c r="H31" s="25">
        <f>+H19+H24+H29</f>
        <v>0</v>
      </c>
      <c r="I31" s="109">
        <f>+I19+I24+I29</f>
        <v>0</v>
      </c>
      <c r="J31" s="25">
        <f>+J19+J24+J29</f>
        <v>0</v>
      </c>
    </row>
    <row r="32" spans="1:10" ht="15.6" x14ac:dyDescent="0.3">
      <c r="A32" s="9"/>
      <c r="B32" s="10"/>
      <c r="C32" s="10"/>
      <c r="D32" s="10"/>
      <c r="E32" s="10"/>
      <c r="F32" s="11"/>
      <c r="G32" s="10"/>
      <c r="H32" s="12"/>
      <c r="I32" s="111"/>
      <c r="J32" s="12"/>
    </row>
    <row r="33" spans="1:10" ht="15.6" x14ac:dyDescent="0.3">
      <c r="A33" s="9"/>
      <c r="B33" s="10"/>
      <c r="C33" s="10"/>
      <c r="D33" s="10"/>
      <c r="E33" s="10"/>
      <c r="F33" s="11"/>
      <c r="G33" s="10"/>
      <c r="H33" s="10"/>
      <c r="I33" s="72"/>
      <c r="J33" s="10"/>
    </row>
    <row r="34" spans="1:10" ht="15.6" x14ac:dyDescent="0.3">
      <c r="A34" s="46" t="s">
        <v>55</v>
      </c>
      <c r="B34" s="42">
        <v>0</v>
      </c>
      <c r="C34" s="42">
        <v>0</v>
      </c>
      <c r="D34" s="42">
        <v>0</v>
      </c>
      <c r="E34" s="42">
        <v>0</v>
      </c>
      <c r="F34" s="13" t="s">
        <v>56</v>
      </c>
      <c r="G34" s="42">
        <v>0</v>
      </c>
      <c r="H34" s="42">
        <v>0</v>
      </c>
      <c r="I34" s="42">
        <v>0</v>
      </c>
      <c r="J34" s="42">
        <v>0</v>
      </c>
    </row>
    <row r="35" spans="1:10" ht="15.6" x14ac:dyDescent="0.3">
      <c r="A35" s="9"/>
      <c r="B35" s="10"/>
      <c r="C35" s="10"/>
      <c r="D35" s="10"/>
      <c r="E35" s="10"/>
      <c r="F35" s="11"/>
      <c r="G35" s="10"/>
      <c r="H35" s="10"/>
      <c r="I35" s="10"/>
      <c r="J35" s="10"/>
    </row>
    <row r="36" spans="1:10" ht="31.2" x14ac:dyDescent="0.3">
      <c r="A36" s="46" t="s">
        <v>57</v>
      </c>
      <c r="B36" s="42">
        <v>0</v>
      </c>
      <c r="C36" s="42">
        <v>0</v>
      </c>
      <c r="D36" s="42">
        <v>0</v>
      </c>
      <c r="E36" s="42">
        <v>0</v>
      </c>
      <c r="F36" s="13" t="s">
        <v>58</v>
      </c>
      <c r="G36" s="42">
        <v>0</v>
      </c>
      <c r="H36" s="42">
        <v>0</v>
      </c>
      <c r="I36" s="42">
        <v>0</v>
      </c>
      <c r="J36" s="42">
        <v>0</v>
      </c>
    </row>
    <row r="37" spans="1:10" ht="15.6" x14ac:dyDescent="0.3">
      <c r="A37" s="9"/>
      <c r="B37" s="10"/>
      <c r="C37" s="10"/>
      <c r="D37" s="10"/>
      <c r="E37" s="10"/>
      <c r="F37" s="11"/>
      <c r="G37" s="10"/>
      <c r="H37" s="10"/>
      <c r="I37" s="10"/>
      <c r="J37" s="10"/>
    </row>
    <row r="38" spans="1:10" ht="15.6" x14ac:dyDescent="0.3">
      <c r="A38" s="46" t="s">
        <v>59</v>
      </c>
      <c r="B38" s="42">
        <v>0</v>
      </c>
      <c r="C38" s="42">
        <v>0</v>
      </c>
      <c r="D38" s="42">
        <v>0</v>
      </c>
      <c r="E38" s="42">
        <v>0</v>
      </c>
      <c r="F38" s="13" t="s">
        <v>60</v>
      </c>
      <c r="G38" s="42">
        <v>0</v>
      </c>
      <c r="H38" s="42">
        <v>0</v>
      </c>
      <c r="I38" s="42">
        <v>0</v>
      </c>
      <c r="J38" s="42">
        <v>0</v>
      </c>
    </row>
    <row r="39" spans="1:10" ht="15.6" x14ac:dyDescent="0.3">
      <c r="A39" s="9"/>
      <c r="B39" s="10"/>
      <c r="C39" s="10"/>
      <c r="D39" s="10"/>
      <c r="E39" s="10"/>
      <c r="F39" s="11"/>
      <c r="G39" s="10"/>
      <c r="H39" s="10"/>
      <c r="I39" s="72"/>
      <c r="J39" s="10"/>
    </row>
    <row r="40" spans="1:10" ht="15.6" x14ac:dyDescent="0.3">
      <c r="A40" s="22" t="s">
        <v>14</v>
      </c>
      <c r="B40" s="25">
        <f>+B34+B36+B38+B31</f>
        <v>0</v>
      </c>
      <c r="C40" s="25">
        <f>+C34+C36+C38+C31</f>
        <v>0</v>
      </c>
      <c r="D40" s="25">
        <f>+D34+D36+D38+D31</f>
        <v>0</v>
      </c>
      <c r="E40" s="25">
        <f>+E34+E36+E38+E31</f>
        <v>0</v>
      </c>
      <c r="F40" s="23" t="s">
        <v>14</v>
      </c>
      <c r="G40" s="25">
        <f>+G34+G36+G38+G31</f>
        <v>0</v>
      </c>
      <c r="H40" s="25">
        <f>+H34+H36+H38+H31</f>
        <v>0</v>
      </c>
      <c r="I40" s="109">
        <f>+I34+I36+I38+I31</f>
        <v>0</v>
      </c>
      <c r="J40" s="25">
        <f>+J34+J36+J38+J31</f>
        <v>0</v>
      </c>
    </row>
    <row r="41" spans="1:10" ht="15.6" x14ac:dyDescent="0.3">
      <c r="A41" s="9"/>
      <c r="B41" s="10"/>
      <c r="C41" s="10"/>
      <c r="D41" s="10"/>
      <c r="E41" s="10"/>
      <c r="F41" s="11"/>
      <c r="G41" s="10"/>
      <c r="H41" s="10"/>
      <c r="I41" s="72"/>
      <c r="J41" s="10"/>
    </row>
    <row r="42" spans="1:10" ht="16.2" thickBot="1" x14ac:dyDescent="0.35">
      <c r="A42" s="9"/>
      <c r="B42" s="10"/>
      <c r="C42" s="10"/>
      <c r="D42" s="10"/>
      <c r="E42" s="10"/>
      <c r="F42" s="11"/>
      <c r="G42" s="10"/>
      <c r="H42" s="10"/>
      <c r="I42" s="72"/>
      <c r="J42" s="10"/>
    </row>
    <row r="43" spans="1:10" ht="16.2" thickBot="1" x14ac:dyDescent="0.35">
      <c r="A43" s="95" t="s">
        <v>15</v>
      </c>
      <c r="B43" s="25">
        <f>+B40+B17</f>
        <v>0</v>
      </c>
      <c r="C43" s="25">
        <f>+C40+C17</f>
        <v>0</v>
      </c>
      <c r="D43" s="25">
        <f>+D40+D17</f>
        <v>0</v>
      </c>
      <c r="E43" s="25">
        <f>+E40+E17</f>
        <v>0</v>
      </c>
      <c r="F43" s="23" t="s">
        <v>16</v>
      </c>
      <c r="G43" s="25">
        <f>+G40+G17</f>
        <v>0</v>
      </c>
      <c r="H43" s="25">
        <f t="shared" ref="H43:J43" si="0">+H40+H17</f>
        <v>0</v>
      </c>
      <c r="I43" s="109">
        <f t="shared" si="0"/>
        <v>0</v>
      </c>
      <c r="J43" s="25">
        <f t="shared" si="0"/>
        <v>0</v>
      </c>
    </row>
    <row r="44" spans="1:10" ht="15.6" x14ac:dyDescent="0.3">
      <c r="A44" s="9"/>
      <c r="B44" s="10"/>
      <c r="C44" s="10"/>
      <c r="D44" s="10"/>
      <c r="E44" s="10"/>
      <c r="F44" s="11"/>
      <c r="G44" s="10"/>
      <c r="H44" s="10"/>
      <c r="I44" s="72"/>
      <c r="J44" s="10"/>
    </row>
    <row r="45" spans="1:10" ht="16.2" thickBot="1" x14ac:dyDescent="0.35">
      <c r="A45" s="15"/>
      <c r="B45" s="16"/>
      <c r="C45" s="16"/>
      <c r="D45" s="16"/>
      <c r="E45" s="16"/>
      <c r="F45" s="17"/>
      <c r="G45" s="16"/>
      <c r="H45" s="16"/>
      <c r="I45" s="112"/>
      <c r="J45" s="16"/>
    </row>
    <row r="46" spans="1:10" ht="16.8" thickTop="1" thickBot="1" x14ac:dyDescent="0.35">
      <c r="A46" s="19" t="s">
        <v>17</v>
      </c>
      <c r="B46" s="61">
        <f>+B43-G43</f>
        <v>0</v>
      </c>
      <c r="C46" s="20"/>
      <c r="D46" s="20"/>
      <c r="E46" s="20"/>
      <c r="F46" s="21"/>
      <c r="G46" s="20"/>
      <c r="H46" s="20"/>
      <c r="I46" s="20"/>
      <c r="J46" s="18"/>
    </row>
    <row r="47" spans="1:10" ht="15" thickTop="1" x14ac:dyDescent="0.3"/>
    <row r="49" spans="1:5" x14ac:dyDescent="0.3">
      <c r="C49" s="8"/>
    </row>
    <row r="50" spans="1:5" x14ac:dyDescent="0.3">
      <c r="C50" s="8"/>
    </row>
    <row r="51" spans="1:5" x14ac:dyDescent="0.3">
      <c r="A51" s="31"/>
      <c r="C51" s="8"/>
    </row>
    <row r="52" spans="1:5" x14ac:dyDescent="0.3">
      <c r="A52" s="1" t="s">
        <v>61</v>
      </c>
    </row>
    <row r="53" spans="1:5" x14ac:dyDescent="0.3">
      <c r="A53" s="1" t="s">
        <v>83</v>
      </c>
      <c r="C53" s="86"/>
    </row>
    <row r="54" spans="1:5" ht="24" customHeight="1" x14ac:dyDescent="0.3">
      <c r="A54" s="1"/>
      <c r="B54" s="1"/>
      <c r="C54" s="1"/>
      <c r="D54" s="1"/>
      <c r="E54" s="1"/>
    </row>
    <row r="55" spans="1:5" ht="24" customHeight="1" x14ac:dyDescent="0.3">
      <c r="A55" s="1"/>
      <c r="B55" s="1"/>
      <c r="C55" s="1"/>
      <c r="D55" s="1"/>
      <c r="E55" s="1"/>
    </row>
    <row r="57" spans="1:5" x14ac:dyDescent="0.3">
      <c r="A57" s="52" t="s">
        <v>32</v>
      </c>
      <c r="C57" s="47">
        <v>2016</v>
      </c>
      <c r="D57" s="47">
        <v>2017</v>
      </c>
      <c r="E57" s="47">
        <v>2018</v>
      </c>
    </row>
    <row r="58" spans="1:5" s="87" customFormat="1" ht="18" x14ac:dyDescent="0.35">
      <c r="A58" s="6" t="s">
        <v>73</v>
      </c>
      <c r="B58" s="36" t="s">
        <v>4</v>
      </c>
      <c r="C58" s="8">
        <f>+C13</f>
        <v>0</v>
      </c>
      <c r="D58" s="8">
        <f>+D13</f>
        <v>0</v>
      </c>
      <c r="E58" s="8">
        <f>+E13</f>
        <v>0</v>
      </c>
    </row>
    <row r="59" spans="1:5" ht="18" x14ac:dyDescent="0.35">
      <c r="A59" t="s">
        <v>68</v>
      </c>
      <c r="B59" s="36" t="s">
        <v>4</v>
      </c>
      <c r="C59" s="8">
        <f>+C18+C20+C23</f>
        <v>0</v>
      </c>
      <c r="D59" s="8">
        <f>+D18+D20+D23</f>
        <v>0</v>
      </c>
      <c r="E59" s="8">
        <f>+E18+E20+E23</f>
        <v>0</v>
      </c>
    </row>
    <row r="60" spans="1:5" ht="18" x14ac:dyDescent="0.35">
      <c r="A60" t="s">
        <v>67</v>
      </c>
      <c r="B60" s="36" t="s">
        <v>4</v>
      </c>
      <c r="C60" s="8">
        <f>+C25+C29</f>
        <v>0</v>
      </c>
      <c r="D60" s="8">
        <f>+D25+D29</f>
        <v>0</v>
      </c>
      <c r="E60" s="8">
        <f>+E25+E29</f>
        <v>0</v>
      </c>
    </row>
    <row r="61" spans="1:5" ht="18" x14ac:dyDescent="0.35">
      <c r="A61" t="s">
        <v>69</v>
      </c>
      <c r="B61" s="36" t="s">
        <v>4</v>
      </c>
      <c r="C61" s="8">
        <f>+C34</f>
        <v>0</v>
      </c>
      <c r="D61" s="8">
        <f>+D34</f>
        <v>0</v>
      </c>
      <c r="E61" s="8">
        <f>+E34</f>
        <v>0</v>
      </c>
    </row>
    <row r="62" spans="1:5" ht="18" x14ac:dyDescent="0.35">
      <c r="A62" t="s">
        <v>140</v>
      </c>
      <c r="B62" s="36" t="s">
        <v>3</v>
      </c>
      <c r="C62" s="5">
        <f>-H21-H25</f>
        <v>0</v>
      </c>
      <c r="D62" s="5">
        <f>-I21-I25</f>
        <v>0</v>
      </c>
      <c r="E62" s="5">
        <f>-J21-J25</f>
        <v>0</v>
      </c>
    </row>
    <row r="63" spans="1:5" ht="18" x14ac:dyDescent="0.35">
      <c r="A63" t="s">
        <v>105</v>
      </c>
      <c r="B63" s="36" t="s">
        <v>3</v>
      </c>
      <c r="C63" s="5">
        <f t="shared" ref="C62:E63" si="1">-H22</f>
        <v>0</v>
      </c>
      <c r="D63" s="5">
        <f t="shared" si="1"/>
        <v>0</v>
      </c>
      <c r="E63" s="5">
        <f t="shared" si="1"/>
        <v>0</v>
      </c>
    </row>
    <row r="64" spans="1:5" ht="18" x14ac:dyDescent="0.35">
      <c r="A64" t="s">
        <v>72</v>
      </c>
      <c r="B64" s="36" t="s">
        <v>3</v>
      </c>
      <c r="C64" s="5">
        <f>-H19+H21+H22</f>
        <v>0</v>
      </c>
      <c r="D64" s="5">
        <f>-I19+I21+I22</f>
        <v>0</v>
      </c>
      <c r="E64" s="5">
        <f>-J19+J21+J22</f>
        <v>0</v>
      </c>
    </row>
    <row r="65" spans="1:5" ht="18" x14ac:dyDescent="0.35">
      <c r="A65" t="s">
        <v>70</v>
      </c>
      <c r="B65" s="36" t="s">
        <v>3</v>
      </c>
      <c r="C65" s="5">
        <f>-H24-H29</f>
        <v>0</v>
      </c>
      <c r="D65" s="5">
        <f>-I24-I29</f>
        <v>0</v>
      </c>
      <c r="E65" s="5">
        <f>-J24-J29</f>
        <v>0</v>
      </c>
    </row>
    <row r="66" spans="1:5" ht="18.600000000000001" thickBot="1" x14ac:dyDescent="0.4">
      <c r="A66" t="s">
        <v>71</v>
      </c>
      <c r="B66" s="36" t="s">
        <v>3</v>
      </c>
      <c r="C66" s="5">
        <f>-H34</f>
        <v>0</v>
      </c>
      <c r="D66" s="5">
        <f>-I34</f>
        <v>0</v>
      </c>
      <c r="E66" s="5">
        <f>-J34</f>
        <v>0</v>
      </c>
    </row>
    <row r="67" spans="1:5" ht="15" thickBot="1" x14ac:dyDescent="0.35">
      <c r="C67" s="84">
        <f>SUM(C58:C66)</f>
        <v>0</v>
      </c>
      <c r="D67" s="84">
        <f>SUM(D58:D66)</f>
        <v>0</v>
      </c>
      <c r="E67" s="84">
        <f>SUM(E58:E66)</f>
        <v>0</v>
      </c>
    </row>
    <row r="68" spans="1:5" x14ac:dyDescent="0.3">
      <c r="C68" s="8"/>
      <c r="D68" s="8"/>
      <c r="E68" s="8"/>
    </row>
    <row r="70" spans="1:5" ht="18" x14ac:dyDescent="0.35">
      <c r="A70" s="32" t="s">
        <v>33</v>
      </c>
      <c r="B70" s="36" t="s">
        <v>27</v>
      </c>
      <c r="C70" s="5">
        <f>+C59+C62+C64+C66+C63</f>
        <v>0</v>
      </c>
      <c r="D70" s="5">
        <f>+D59+D62+D64+D66+D63</f>
        <v>0</v>
      </c>
      <c r="E70" s="5">
        <f>+E59+E62+E64+E66+E63</f>
        <v>0</v>
      </c>
    </row>
    <row r="71" spans="1:5" ht="18" x14ac:dyDescent="0.35">
      <c r="A71" t="s">
        <v>40</v>
      </c>
      <c r="B71" s="36" t="s">
        <v>4</v>
      </c>
      <c r="C71" s="5">
        <f>+C14</f>
        <v>0</v>
      </c>
      <c r="D71" s="5">
        <f>+D14</f>
        <v>0</v>
      </c>
      <c r="E71" s="5">
        <f>+E14</f>
        <v>0</v>
      </c>
    </row>
    <row r="72" spans="1:5" ht="18.600000000000001" thickBot="1" x14ac:dyDescent="0.4">
      <c r="A72" t="s">
        <v>34</v>
      </c>
      <c r="B72" s="36" t="s">
        <v>4</v>
      </c>
      <c r="C72" s="8">
        <v>0</v>
      </c>
      <c r="D72" s="44"/>
      <c r="E72" s="44"/>
    </row>
    <row r="73" spans="1:5" ht="15" thickBot="1" x14ac:dyDescent="0.35">
      <c r="A73" s="33" t="s">
        <v>35</v>
      </c>
      <c r="B73" s="3"/>
      <c r="C73" s="84">
        <f>+C70+C71</f>
        <v>0</v>
      </c>
      <c r="D73" s="84">
        <f>+D70+D71</f>
        <v>0</v>
      </c>
      <c r="E73" s="84">
        <f>+E70+E71</f>
        <v>0</v>
      </c>
    </row>
    <row r="74" spans="1:5" x14ac:dyDescent="0.3">
      <c r="C74" s="8"/>
    </row>
    <row r="75" spans="1:5" x14ac:dyDescent="0.3">
      <c r="C75" s="8"/>
      <c r="D75" s="2"/>
    </row>
    <row r="76" spans="1:5" ht="18" x14ac:dyDescent="0.35">
      <c r="A76" s="32" t="s">
        <v>38</v>
      </c>
      <c r="B76" s="36" t="s">
        <v>27</v>
      </c>
      <c r="C76" s="5">
        <f>+C60+C61+C65</f>
        <v>0</v>
      </c>
      <c r="D76" s="5">
        <f>+D60+D61+D65</f>
        <v>0</v>
      </c>
      <c r="E76" s="5">
        <f>+E60+E61+E65</f>
        <v>0</v>
      </c>
    </row>
    <row r="77" spans="1:5" ht="18" x14ac:dyDescent="0.35">
      <c r="A77" t="s">
        <v>41</v>
      </c>
      <c r="B77" s="36" t="s">
        <v>4</v>
      </c>
      <c r="C77" s="5">
        <f>+C13-C14</f>
        <v>0</v>
      </c>
      <c r="D77" s="5">
        <f>+D13-D14</f>
        <v>0</v>
      </c>
      <c r="E77" s="5">
        <f>+E13-E14</f>
        <v>0</v>
      </c>
    </row>
    <row r="78" spans="1:5" ht="18.600000000000001" thickBot="1" x14ac:dyDescent="0.4">
      <c r="A78" t="s">
        <v>39</v>
      </c>
      <c r="B78" s="36" t="s">
        <v>4</v>
      </c>
      <c r="C78" s="5">
        <v>0</v>
      </c>
      <c r="D78" s="5">
        <v>0</v>
      </c>
      <c r="E78" s="5">
        <v>0</v>
      </c>
    </row>
    <row r="79" spans="1:5" ht="15" thickBot="1" x14ac:dyDescent="0.35">
      <c r="A79" s="33" t="s">
        <v>44</v>
      </c>
      <c r="B79" s="3"/>
      <c r="C79" s="84">
        <f>SUM(C76:C78)</f>
        <v>0</v>
      </c>
      <c r="D79" s="84">
        <f>SUM(D76:D78)</f>
        <v>0</v>
      </c>
      <c r="E79" s="85">
        <f>SUM(E76:E78)</f>
        <v>0</v>
      </c>
    </row>
    <row r="80" spans="1:5" s="4" customFormat="1" x14ac:dyDescent="0.3">
      <c r="A80" s="59"/>
      <c r="B80" s="7"/>
      <c r="C80" s="60"/>
      <c r="D80" s="60"/>
      <c r="E80" s="60"/>
    </row>
    <row r="81" spans="1:6" s="4" customFormat="1" x14ac:dyDescent="0.3">
      <c r="A81" s="59"/>
      <c r="B81" s="7"/>
      <c r="C81" s="60"/>
      <c r="D81" s="60"/>
      <c r="E81" s="60"/>
    </row>
    <row r="83" spans="1:6" x14ac:dyDescent="0.3">
      <c r="A83" s="52" t="s">
        <v>102</v>
      </c>
      <c r="C83" s="47">
        <v>2016</v>
      </c>
      <c r="D83" s="47">
        <v>2017</v>
      </c>
      <c r="E83" s="47">
        <v>2018</v>
      </c>
    </row>
    <row r="84" spans="1:6" x14ac:dyDescent="0.3">
      <c r="A84" t="s">
        <v>20</v>
      </c>
      <c r="C84" t="s">
        <v>21</v>
      </c>
      <c r="D84" t="s">
        <v>21</v>
      </c>
      <c r="E84" t="s">
        <v>21</v>
      </c>
    </row>
    <row r="85" spans="1:6" s="27" customFormat="1" x14ac:dyDescent="0.3">
      <c r="A85" s="27" t="s">
        <v>22</v>
      </c>
      <c r="C85" s="26" t="s">
        <v>103</v>
      </c>
      <c r="D85" s="26" t="s">
        <v>103</v>
      </c>
      <c r="E85" s="26" t="s">
        <v>103</v>
      </c>
    </row>
    <row r="86" spans="1:6" x14ac:dyDescent="0.3">
      <c r="A86" s="88"/>
      <c r="B86" s="50"/>
      <c r="C86" s="89" t="s">
        <v>79</v>
      </c>
    </row>
    <row r="89" spans="1:6" x14ac:dyDescent="0.3">
      <c r="A89" s="32" t="s">
        <v>19</v>
      </c>
      <c r="C89" s="47">
        <v>2016</v>
      </c>
      <c r="D89" s="47">
        <v>2017</v>
      </c>
      <c r="E89" s="47">
        <v>2018</v>
      </c>
    </row>
    <row r="90" spans="1:6" ht="18" x14ac:dyDescent="0.35">
      <c r="A90" t="s">
        <v>23</v>
      </c>
      <c r="B90" s="36" t="s">
        <v>27</v>
      </c>
      <c r="C90" s="35">
        <f>+C31-H31</f>
        <v>0</v>
      </c>
      <c r="D90" s="35">
        <f>+D31-I31</f>
        <v>0</v>
      </c>
      <c r="E90" s="35">
        <f>+E31-J31</f>
        <v>0</v>
      </c>
      <c r="F90" t="s">
        <v>74</v>
      </c>
    </row>
    <row r="91" spans="1:6" ht="18" x14ac:dyDescent="0.35">
      <c r="A91" t="s">
        <v>76</v>
      </c>
      <c r="B91" s="36" t="s">
        <v>3</v>
      </c>
      <c r="C91" s="35">
        <f>-C21</f>
        <v>0</v>
      </c>
      <c r="D91" s="35">
        <f>-D21</f>
        <v>0</v>
      </c>
      <c r="E91" s="35">
        <f>-E21</f>
        <v>0</v>
      </c>
      <c r="F91" t="s">
        <v>107</v>
      </c>
    </row>
    <row r="92" spans="1:6" ht="18" x14ac:dyDescent="0.35">
      <c r="A92" t="s">
        <v>25</v>
      </c>
      <c r="B92" s="36" t="s">
        <v>4</v>
      </c>
      <c r="C92" s="35">
        <f t="shared" ref="C92:E93" si="2">+H21</f>
        <v>0</v>
      </c>
      <c r="D92" s="35">
        <f t="shared" si="2"/>
        <v>0</v>
      </c>
      <c r="E92" s="35">
        <f t="shared" si="2"/>
        <v>0</v>
      </c>
      <c r="F92" t="s">
        <v>108</v>
      </c>
    </row>
    <row r="93" spans="1:6" ht="18" x14ac:dyDescent="0.35">
      <c r="A93" t="s">
        <v>106</v>
      </c>
      <c r="B93" s="36" t="s">
        <v>4</v>
      </c>
      <c r="C93" s="35">
        <f t="shared" si="2"/>
        <v>0</v>
      </c>
      <c r="D93" s="35">
        <f t="shared" si="2"/>
        <v>0</v>
      </c>
      <c r="E93" s="35">
        <f t="shared" si="2"/>
        <v>0</v>
      </c>
      <c r="F93" t="s">
        <v>108</v>
      </c>
    </row>
    <row r="94" spans="1:6" ht="18" x14ac:dyDescent="0.35">
      <c r="A94" s="125" t="s">
        <v>126</v>
      </c>
      <c r="B94" s="123"/>
      <c r="C94" s="122"/>
      <c r="D94" s="122"/>
      <c r="E94" s="122"/>
      <c r="F94" s="51"/>
    </row>
    <row r="95" spans="1:6" ht="18" x14ac:dyDescent="0.35">
      <c r="A95" s="124" t="s">
        <v>125</v>
      </c>
      <c r="B95" s="123" t="s">
        <v>4</v>
      </c>
      <c r="C95" s="122">
        <v>0</v>
      </c>
      <c r="D95" s="44"/>
      <c r="E95" s="44"/>
      <c r="F95" s="51"/>
    </row>
    <row r="96" spans="1:6" ht="31.8" x14ac:dyDescent="0.35">
      <c r="A96" s="124" t="s">
        <v>129</v>
      </c>
      <c r="B96" s="123"/>
      <c r="C96" s="122">
        <v>0</v>
      </c>
      <c r="D96" s="44"/>
      <c r="E96" s="44"/>
      <c r="F96" s="51"/>
    </row>
    <row r="97" spans="1:9" ht="18" x14ac:dyDescent="0.35">
      <c r="A97" s="125" t="s">
        <v>127</v>
      </c>
      <c r="B97" s="123"/>
      <c r="C97" s="123"/>
      <c r="D97" s="123"/>
      <c r="E97" s="123"/>
      <c r="F97" s="123"/>
    </row>
    <row r="98" spans="1:9" ht="18" x14ac:dyDescent="0.35">
      <c r="A98" s="124" t="s">
        <v>128</v>
      </c>
      <c r="B98" s="123" t="s">
        <v>4</v>
      </c>
      <c r="C98" s="122">
        <v>0</v>
      </c>
      <c r="D98" s="44"/>
      <c r="E98" s="44"/>
      <c r="F98" s="51"/>
    </row>
    <row r="99" spans="1:9" ht="31.8" x14ac:dyDescent="0.35">
      <c r="A99" s="124" t="s">
        <v>130</v>
      </c>
      <c r="B99" s="123" t="s">
        <v>4</v>
      </c>
      <c r="C99" s="122">
        <v>0</v>
      </c>
      <c r="D99" s="44"/>
      <c r="E99" s="44"/>
      <c r="F99" s="51"/>
    </row>
    <row r="100" spans="1:9" ht="31.8" x14ac:dyDescent="0.35">
      <c r="A100" s="124" t="s">
        <v>131</v>
      </c>
      <c r="B100" s="123" t="s">
        <v>4</v>
      </c>
      <c r="C100" s="122">
        <v>0</v>
      </c>
      <c r="D100" s="44"/>
      <c r="E100" s="44"/>
      <c r="F100" s="51"/>
    </row>
    <row r="101" spans="1:9" ht="18" x14ac:dyDescent="0.35">
      <c r="A101" t="s">
        <v>80</v>
      </c>
      <c r="B101" s="36" t="s">
        <v>4</v>
      </c>
      <c r="C101" s="35">
        <f>+C13-C15</f>
        <v>0</v>
      </c>
      <c r="D101" s="44"/>
      <c r="E101" s="44"/>
      <c r="F101" t="s">
        <v>28</v>
      </c>
    </row>
    <row r="102" spans="1:9" ht="18" x14ac:dyDescent="0.35">
      <c r="A102" t="s">
        <v>81</v>
      </c>
      <c r="B102" s="36" t="s">
        <v>4</v>
      </c>
      <c r="C102" s="35">
        <f>+H27</f>
        <v>0</v>
      </c>
      <c r="D102" s="44"/>
      <c r="E102" s="44"/>
      <c r="F102" t="s">
        <v>29</v>
      </c>
    </row>
    <row r="103" spans="1:9" ht="18" x14ac:dyDescent="0.35">
      <c r="A103" t="s">
        <v>113</v>
      </c>
      <c r="B103" s="36" t="s">
        <v>4</v>
      </c>
      <c r="C103" s="44"/>
      <c r="D103" s="35">
        <f>+I20+I26</f>
        <v>0</v>
      </c>
      <c r="E103" s="35">
        <f>+J20+J26</f>
        <v>0</v>
      </c>
    </row>
    <row r="104" spans="1:9" ht="19.8" x14ac:dyDescent="0.4">
      <c r="A104" s="34" t="s">
        <v>19</v>
      </c>
      <c r="B104" s="37"/>
      <c r="C104" s="91">
        <f>SUM(C90:C102)</f>
        <v>0</v>
      </c>
      <c r="D104" s="91">
        <f>SUM(D90:D103)</f>
        <v>0</v>
      </c>
      <c r="E104" s="91">
        <f>SUM(E90:E103)</f>
        <v>0</v>
      </c>
    </row>
    <row r="106" spans="1:9" x14ac:dyDescent="0.3">
      <c r="C106" s="5"/>
      <c r="D106" s="5"/>
      <c r="E106" s="5"/>
    </row>
    <row r="107" spans="1:9" x14ac:dyDescent="0.3">
      <c r="D107" s="8"/>
    </row>
    <row r="108" spans="1:9" x14ac:dyDescent="0.3">
      <c r="A108" s="32" t="s">
        <v>111</v>
      </c>
    </row>
    <row r="109" spans="1:9" ht="18" x14ac:dyDescent="0.35">
      <c r="A109" t="s">
        <v>75</v>
      </c>
      <c r="B109" s="36" t="s">
        <v>4</v>
      </c>
      <c r="C109" s="8">
        <f>+C18+C20+C23</f>
        <v>0</v>
      </c>
      <c r="D109" s="8">
        <f>+D18+D20+D23</f>
        <v>0</v>
      </c>
      <c r="E109" s="8">
        <f>+E18+E20+E23</f>
        <v>0</v>
      </c>
      <c r="G109" s="8">
        <f>+C109+C110+C111+C112</f>
        <v>0</v>
      </c>
      <c r="H109" s="8">
        <f>+D109+D110+D111+D112</f>
        <v>0</v>
      </c>
      <c r="I109" s="8">
        <f>+E109+E110+E111+E112</f>
        <v>0</v>
      </c>
    </row>
    <row r="110" spans="1:9" ht="18" x14ac:dyDescent="0.35">
      <c r="A110" t="s">
        <v>24</v>
      </c>
      <c r="B110" s="36" t="s">
        <v>3</v>
      </c>
      <c r="C110" s="35">
        <f>-C21</f>
        <v>0</v>
      </c>
      <c r="D110" s="35">
        <f>-D21</f>
        <v>0</v>
      </c>
      <c r="E110" s="35">
        <f>-E21</f>
        <v>0</v>
      </c>
      <c r="F110" t="s">
        <v>107</v>
      </c>
      <c r="G110" s="8"/>
    </row>
    <row r="111" spans="1:9" ht="18" x14ac:dyDescent="0.35">
      <c r="A111" t="s">
        <v>77</v>
      </c>
      <c r="B111" s="36" t="s">
        <v>4</v>
      </c>
      <c r="C111" s="8">
        <f>+C25+C29</f>
        <v>0</v>
      </c>
      <c r="D111" s="8">
        <f>+D25+D29</f>
        <v>0</v>
      </c>
      <c r="E111" s="8">
        <f>+E25+E29</f>
        <v>0</v>
      </c>
      <c r="G111" s="8"/>
    </row>
    <row r="112" spans="1:9" ht="18" x14ac:dyDescent="0.35">
      <c r="A112" t="s">
        <v>26</v>
      </c>
      <c r="B112" s="36" t="s">
        <v>4</v>
      </c>
      <c r="C112" s="8">
        <f>+C13-C15</f>
        <v>0</v>
      </c>
      <c r="D112" s="44"/>
      <c r="E112" s="44"/>
      <c r="F112" t="s">
        <v>28</v>
      </c>
    </row>
    <row r="113" spans="1:9" ht="29.4" x14ac:dyDescent="0.35">
      <c r="A113" s="51" t="s">
        <v>82</v>
      </c>
      <c r="B113" s="36" t="s">
        <v>3</v>
      </c>
      <c r="C113" s="35">
        <f>(+H20+H28)*-1</f>
        <v>0</v>
      </c>
      <c r="D113" s="44"/>
      <c r="E113" s="44"/>
      <c r="F113" t="s">
        <v>29</v>
      </c>
    </row>
    <row r="114" spans="1:9" ht="18" x14ac:dyDescent="0.35">
      <c r="A114" t="s">
        <v>30</v>
      </c>
      <c r="B114" s="36" t="s">
        <v>3</v>
      </c>
      <c r="C114" s="35">
        <f>(+H19-H20)*-1</f>
        <v>0</v>
      </c>
      <c r="D114" s="35">
        <f>(+I19-I20)*-1</f>
        <v>0</v>
      </c>
      <c r="E114" s="35">
        <f>(+J19-J20)*-1</f>
        <v>0</v>
      </c>
      <c r="G114" s="8">
        <f>+C114+C116+C115+C117+C113</f>
        <v>0</v>
      </c>
      <c r="H114" s="8">
        <f>+D114+D116+D115+D117+D113</f>
        <v>0</v>
      </c>
      <c r="I114" s="8">
        <f>+E114+E116+E115+E117+E113</f>
        <v>0</v>
      </c>
    </row>
    <row r="115" spans="1:9" ht="18" x14ac:dyDescent="0.35">
      <c r="A115" t="s">
        <v>25</v>
      </c>
      <c r="B115" s="36" t="s">
        <v>4</v>
      </c>
      <c r="C115" s="8">
        <f t="shared" ref="C115:E116" si="3">+H21</f>
        <v>0</v>
      </c>
      <c r="D115" s="8">
        <f t="shared" si="3"/>
        <v>0</v>
      </c>
      <c r="E115" s="8">
        <f t="shared" si="3"/>
        <v>0</v>
      </c>
      <c r="F115" t="s">
        <v>108</v>
      </c>
    </row>
    <row r="116" spans="1:9" ht="18" x14ac:dyDescent="0.35">
      <c r="A116" t="s">
        <v>106</v>
      </c>
      <c r="B116" s="36" t="s">
        <v>4</v>
      </c>
      <c r="C116" s="8">
        <f t="shared" si="3"/>
        <v>0</v>
      </c>
      <c r="D116" s="8">
        <f t="shared" si="3"/>
        <v>0</v>
      </c>
      <c r="E116" s="8">
        <f t="shared" si="3"/>
        <v>0</v>
      </c>
      <c r="F116" t="s">
        <v>108</v>
      </c>
    </row>
    <row r="117" spans="1:9" ht="18" x14ac:dyDescent="0.35">
      <c r="A117" t="s">
        <v>31</v>
      </c>
      <c r="B117" s="36" t="s">
        <v>3</v>
      </c>
      <c r="C117" s="35">
        <f>-H24+H26-H29</f>
        <v>0</v>
      </c>
      <c r="D117" s="35">
        <f>-I24+I26-I29</f>
        <v>0</v>
      </c>
      <c r="E117" s="35">
        <f>-J24+J26-J29</f>
        <v>0</v>
      </c>
      <c r="G117" s="5">
        <f>+C113+C117</f>
        <v>0</v>
      </c>
    </row>
    <row r="118" spans="1:9" ht="18" x14ac:dyDescent="0.35">
      <c r="A118" s="125" t="s">
        <v>126</v>
      </c>
      <c r="B118" s="123"/>
      <c r="C118" s="122"/>
      <c r="D118" s="35"/>
      <c r="E118" s="35"/>
      <c r="G118" s="5"/>
    </row>
    <row r="119" spans="1:9" ht="18" x14ac:dyDescent="0.35">
      <c r="A119" s="124" t="s">
        <v>125</v>
      </c>
      <c r="B119" s="123" t="s">
        <v>4</v>
      </c>
      <c r="C119" s="122">
        <v>0</v>
      </c>
      <c r="D119" s="44"/>
      <c r="E119" s="44"/>
      <c r="G119" s="5"/>
    </row>
    <row r="120" spans="1:9" ht="31.8" x14ac:dyDescent="0.35">
      <c r="A120" s="124" t="s">
        <v>129</v>
      </c>
      <c r="B120" s="123"/>
      <c r="C120" s="122">
        <v>0</v>
      </c>
      <c r="D120" s="44"/>
      <c r="E120" s="44"/>
      <c r="G120" s="5"/>
    </row>
    <row r="121" spans="1:9" ht="18" x14ac:dyDescent="0.35">
      <c r="A121" s="125" t="s">
        <v>127</v>
      </c>
      <c r="B121" s="123"/>
      <c r="C121" s="122">
        <v>0</v>
      </c>
      <c r="D121" s="123"/>
      <c r="E121" s="123"/>
      <c r="G121" s="5"/>
    </row>
    <row r="122" spans="1:9" ht="18" x14ac:dyDescent="0.35">
      <c r="A122" s="124" t="s">
        <v>128</v>
      </c>
      <c r="B122" s="123" t="s">
        <v>4</v>
      </c>
      <c r="C122" s="122">
        <v>0</v>
      </c>
      <c r="D122" s="44"/>
      <c r="E122" s="44"/>
      <c r="G122" s="5"/>
    </row>
    <row r="123" spans="1:9" ht="31.8" x14ac:dyDescent="0.35">
      <c r="A123" s="124" t="s">
        <v>130</v>
      </c>
      <c r="B123" s="123" t="s">
        <v>4</v>
      </c>
      <c r="C123" s="122">
        <v>0</v>
      </c>
      <c r="D123" s="44"/>
      <c r="E123" s="44"/>
      <c r="G123" s="5"/>
    </row>
    <row r="124" spans="1:9" ht="31.8" x14ac:dyDescent="0.35">
      <c r="A124" s="124" t="s">
        <v>131</v>
      </c>
      <c r="B124" s="123" t="s">
        <v>4</v>
      </c>
      <c r="C124" s="122">
        <v>0</v>
      </c>
      <c r="D124" s="44"/>
      <c r="E124" s="44"/>
      <c r="G124" s="5"/>
    </row>
    <row r="125" spans="1:9" ht="19.8" x14ac:dyDescent="0.4">
      <c r="A125" s="5"/>
      <c r="C125" s="91">
        <f>SUM(C109:C124)</f>
        <v>0</v>
      </c>
      <c r="D125" s="91">
        <f>SUM(D109:D117)</f>
        <v>0</v>
      </c>
      <c r="E125" s="91">
        <f>SUM(E109:E117)</f>
        <v>0</v>
      </c>
    </row>
    <row r="126" spans="1:9" x14ac:dyDescent="0.3">
      <c r="B126" s="90" t="s">
        <v>112</v>
      </c>
      <c r="C126" s="49">
        <f>+C125-C104</f>
        <v>0</v>
      </c>
      <c r="D126" s="49">
        <f>+D125-D104</f>
        <v>0</v>
      </c>
      <c r="E126" s="49">
        <f>+E125-E104</f>
        <v>0</v>
      </c>
    </row>
    <row r="127" spans="1:9" x14ac:dyDescent="0.3">
      <c r="C127" s="8"/>
      <c r="D127" s="8"/>
      <c r="E127" s="8"/>
    </row>
    <row r="130" spans="1:5" ht="19.8" x14ac:dyDescent="0.4">
      <c r="A130" s="98" t="s">
        <v>94</v>
      </c>
      <c r="C130" s="91">
        <v>0</v>
      </c>
      <c r="D130" s="91">
        <v>0</v>
      </c>
      <c r="E130" s="91">
        <v>0</v>
      </c>
    </row>
    <row r="131" spans="1:5" ht="19.8" x14ac:dyDescent="0.4">
      <c r="A131" s="99" t="s">
        <v>90</v>
      </c>
      <c r="C131" s="91">
        <f>+C125-C130</f>
        <v>0</v>
      </c>
      <c r="D131" s="91">
        <f>+D125-D130</f>
        <v>0</v>
      </c>
      <c r="E131" s="91">
        <f>+E125-E130</f>
        <v>0</v>
      </c>
    </row>
    <row r="132" spans="1:5" x14ac:dyDescent="0.3">
      <c r="C132" s="100" t="str">
        <f>IF(C131&gt;=0,"EQUILIBRIO OK", "EQUILIBRIO DA RIVEDERE")</f>
        <v>EQUILIBRIO OK</v>
      </c>
      <c r="D132" s="100" t="str">
        <f>IF(D131&gt;=0,"EQUILIBRIO OK", "EQUILIBRIO DA RIVEDERE")</f>
        <v>EQUILIBRIO OK</v>
      </c>
      <c r="E132" s="100" t="str">
        <f>IF(E131&gt;=0,"EQUILIBRIO OK", "EQUILIBRIO DA RIVEDERE")</f>
        <v>EQUILIBRIO OK</v>
      </c>
    </row>
    <row r="134" spans="1:5" ht="72" x14ac:dyDescent="0.3">
      <c r="C134" s="94" t="s">
        <v>95</v>
      </c>
    </row>
    <row r="137" spans="1:5" x14ac:dyDescent="0.3">
      <c r="A137" s="98" t="s">
        <v>91</v>
      </c>
    </row>
    <row r="138" spans="1:5" ht="19.8" x14ac:dyDescent="0.4">
      <c r="A138" s="99" t="s">
        <v>97</v>
      </c>
      <c r="B138" s="101">
        <v>0</v>
      </c>
    </row>
    <row r="139" spans="1:5" ht="19.8" x14ac:dyDescent="0.4">
      <c r="A139" s="99" t="s">
        <v>98</v>
      </c>
      <c r="B139" s="101">
        <v>0</v>
      </c>
    </row>
    <row r="140" spans="1:5" ht="19.8" x14ac:dyDescent="0.4">
      <c r="A140" s="99" t="s">
        <v>99</v>
      </c>
      <c r="B140" s="91">
        <f>SUM(B138:B139)</f>
        <v>0</v>
      </c>
    </row>
    <row r="141" spans="1:5" ht="19.8" x14ac:dyDescent="0.4">
      <c r="A141" s="98" t="s">
        <v>92</v>
      </c>
      <c r="C141" s="91">
        <f>-B140/2</f>
        <v>0</v>
      </c>
      <c r="D141" s="91">
        <f>-B140/2</f>
        <v>0</v>
      </c>
      <c r="E141" s="91">
        <v>0</v>
      </c>
    </row>
    <row r="142" spans="1:5" ht="19.8" x14ac:dyDescent="0.4">
      <c r="A142" s="99" t="s">
        <v>90</v>
      </c>
      <c r="C142" s="91">
        <f>+C131-C141</f>
        <v>0</v>
      </c>
      <c r="D142" s="91">
        <f>+D131-D141</f>
        <v>0</v>
      </c>
      <c r="E142" s="91">
        <f>+E131-E141</f>
        <v>0</v>
      </c>
    </row>
    <row r="143" spans="1:5" x14ac:dyDescent="0.3">
      <c r="C143" s="100" t="str">
        <f t="shared" ref="C143:D143" si="4">IF(C142&gt;=0,"EQUILIBRIO OK", "EQUILIBRIO DA RIVEDERE")</f>
        <v>EQUILIBRIO OK</v>
      </c>
      <c r="D143" s="100" t="str">
        <f t="shared" si="4"/>
        <v>EQUILIBRIO OK</v>
      </c>
      <c r="E143" s="100" t="str">
        <f>IF(E142&gt;=0,"EQUILIBRIO OK", "EQUILIBRIO DA RIVEDERE")</f>
        <v>EQUILIBRIO OK</v>
      </c>
    </row>
    <row r="144" spans="1:5" x14ac:dyDescent="0.3">
      <c r="C144" s="94"/>
    </row>
    <row r="148" spans="1:5" x14ac:dyDescent="0.3">
      <c r="A148" s="98" t="s">
        <v>96</v>
      </c>
    </row>
    <row r="149" spans="1:5" ht="19.8" x14ac:dyDescent="0.4">
      <c r="A149" s="99" t="s">
        <v>100</v>
      </c>
      <c r="B149" s="101">
        <v>0</v>
      </c>
    </row>
    <row r="150" spans="1:5" ht="19.8" x14ac:dyDescent="0.4">
      <c r="A150" s="99" t="s">
        <v>101</v>
      </c>
      <c r="B150" s="101">
        <v>0</v>
      </c>
    </row>
    <row r="151" spans="1:5" ht="19.8" x14ac:dyDescent="0.4">
      <c r="A151" s="99" t="s">
        <v>99</v>
      </c>
      <c r="B151" s="91">
        <f>+B149+B150</f>
        <v>0</v>
      </c>
    </row>
    <row r="152" spans="1:5" ht="19.8" x14ac:dyDescent="0.4">
      <c r="A152" s="98" t="s">
        <v>93</v>
      </c>
      <c r="C152" s="91">
        <f>B151/2</f>
        <v>0</v>
      </c>
      <c r="D152" s="91">
        <f>B151/2</f>
        <v>0</v>
      </c>
      <c r="E152" s="91">
        <v>0</v>
      </c>
    </row>
    <row r="153" spans="1:5" ht="19.8" x14ac:dyDescent="0.4">
      <c r="A153" s="99" t="s">
        <v>90</v>
      </c>
      <c r="C153" s="91">
        <f>+C131-C152</f>
        <v>0</v>
      </c>
      <c r="D153" s="91">
        <f>+D131-D152</f>
        <v>0</v>
      </c>
      <c r="E153" s="91">
        <f>+E131-E152</f>
        <v>0</v>
      </c>
    </row>
    <row r="154" spans="1:5" x14ac:dyDescent="0.3">
      <c r="C154" s="100" t="str">
        <f>IF(C153&gt;=0,"EQUILIBRIO OK", "EQUILIBRIO DA RIVEDERE")</f>
        <v>EQUILIBRIO OK</v>
      </c>
      <c r="D154" s="100" t="str">
        <f>IF(D153&gt;=0,"EQUILIBRIO OK", "EQUILIBRIO DA RIVEDERE")</f>
        <v>EQUILIBRIO OK</v>
      </c>
      <c r="E154" s="100" t="str">
        <f>IF(E153&gt;=0,"EQUILIBRIO OK", "EQUILIBRIO DA RIVEDERE")</f>
        <v>EQUILIBRIO OK</v>
      </c>
    </row>
    <row r="157" spans="1:5" x14ac:dyDescent="0.3">
      <c r="A157" s="120"/>
      <c r="B157" s="120"/>
      <c r="C157" s="120"/>
      <c r="D157" s="120"/>
      <c r="E157" s="120"/>
    </row>
    <row r="161" spans="1:5" x14ac:dyDescent="0.3">
      <c r="A161" s="98" t="s">
        <v>114</v>
      </c>
    </row>
    <row r="162" spans="1:5" ht="19.8" x14ac:dyDescent="0.4">
      <c r="A162" s="99" t="s">
        <v>97</v>
      </c>
      <c r="B162" s="101">
        <v>0</v>
      </c>
    </row>
    <row r="163" spans="1:5" ht="19.8" x14ac:dyDescent="0.4">
      <c r="A163" s="99" t="s">
        <v>98</v>
      </c>
      <c r="B163" s="101">
        <v>0</v>
      </c>
    </row>
    <row r="164" spans="1:5" ht="19.8" x14ac:dyDescent="0.4">
      <c r="A164" s="99" t="s">
        <v>99</v>
      </c>
      <c r="B164" s="91">
        <f>SUM(B162:B163)</f>
        <v>0</v>
      </c>
    </row>
    <row r="165" spans="1:5" ht="19.8" x14ac:dyDescent="0.4">
      <c r="A165" s="98" t="s">
        <v>115</v>
      </c>
      <c r="C165" s="91">
        <f>-B164/2</f>
        <v>0</v>
      </c>
      <c r="D165" s="91">
        <v>0</v>
      </c>
      <c r="E165" s="91">
        <v>0</v>
      </c>
    </row>
    <row r="166" spans="1:5" ht="19.8" x14ac:dyDescent="0.4">
      <c r="A166" s="99" t="s">
        <v>90</v>
      </c>
      <c r="C166" s="91">
        <f>+C131-C165</f>
        <v>0</v>
      </c>
      <c r="D166" s="91">
        <f>+D131-D165</f>
        <v>0</v>
      </c>
      <c r="E166" s="91">
        <f>+E131-E165</f>
        <v>0</v>
      </c>
    </row>
    <row r="167" spans="1:5" x14ac:dyDescent="0.3">
      <c r="C167" s="100" t="str">
        <f t="shared" ref="C167:E167" si="5">IF(C166&gt;=0,"EQUILIBRIO OK", "EQUILIBRIO DA RIVEDERE")</f>
        <v>EQUILIBRIO OK</v>
      </c>
      <c r="D167" s="100" t="str">
        <f t="shared" si="5"/>
        <v>EQUILIBRIO OK</v>
      </c>
      <c r="E167" s="100" t="str">
        <f t="shared" si="5"/>
        <v>EQUILIBRIO OK</v>
      </c>
    </row>
    <row r="170" spans="1:5" x14ac:dyDescent="0.3">
      <c r="A170" s="98" t="s">
        <v>117</v>
      </c>
    </row>
    <row r="171" spans="1:5" ht="19.8" x14ac:dyDescent="0.4">
      <c r="A171" s="99" t="s">
        <v>100</v>
      </c>
      <c r="B171" s="101">
        <v>0</v>
      </c>
    </row>
    <row r="172" spans="1:5" ht="19.8" x14ac:dyDescent="0.4">
      <c r="A172" s="99" t="s">
        <v>101</v>
      </c>
      <c r="B172" s="101">
        <v>0</v>
      </c>
    </row>
    <row r="173" spans="1:5" ht="19.8" x14ac:dyDescent="0.4">
      <c r="A173" s="99" t="s">
        <v>99</v>
      </c>
      <c r="B173" s="91">
        <f>+B171+B172</f>
        <v>0</v>
      </c>
    </row>
    <row r="174" spans="1:5" ht="19.8" x14ac:dyDescent="0.4">
      <c r="A174" s="98" t="s">
        <v>116</v>
      </c>
      <c r="C174" s="91">
        <f>B173/2</f>
        <v>0</v>
      </c>
      <c r="D174" s="91">
        <v>0</v>
      </c>
      <c r="E174" s="91">
        <v>0</v>
      </c>
    </row>
    <row r="175" spans="1:5" ht="19.8" x14ac:dyDescent="0.4">
      <c r="A175" s="99" t="s">
        <v>90</v>
      </c>
      <c r="C175" s="91">
        <f>+C131-C174</f>
        <v>0</v>
      </c>
      <c r="D175" s="91">
        <f>+D131-D174</f>
        <v>0</v>
      </c>
      <c r="E175" s="91">
        <f>+E131-E174</f>
        <v>0</v>
      </c>
    </row>
    <row r="176" spans="1:5" x14ac:dyDescent="0.3">
      <c r="C176" s="100" t="str">
        <f>IF(C175&gt;=0,"EQUILIBRIO OK", "EQUILIBRIO DA RIVEDERE")</f>
        <v>EQUILIBRIO OK</v>
      </c>
      <c r="D176" s="100" t="str">
        <f>IF(D175&gt;=0,"EQUILIBRIO OK", "EQUILIBRIO DA RIVEDERE")</f>
        <v>EQUILIBRIO OK</v>
      </c>
      <c r="E176" s="100" t="str">
        <f>IF(E175&gt;=0,"EQUILIBRIO OK", "EQUILIBRIO DA RIVEDERE")</f>
        <v>EQUILIBRIO OK</v>
      </c>
    </row>
    <row r="178" spans="1:5" x14ac:dyDescent="0.3">
      <c r="A178" s="120"/>
      <c r="B178" s="120"/>
      <c r="C178" s="120"/>
      <c r="D178" s="120"/>
      <c r="E178" s="120"/>
    </row>
    <row r="181" spans="1:5" x14ac:dyDescent="0.3">
      <c r="A181" s="98" t="s">
        <v>118</v>
      </c>
    </row>
    <row r="182" spans="1:5" ht="19.8" x14ac:dyDescent="0.4">
      <c r="A182" s="99" t="s">
        <v>119</v>
      </c>
      <c r="B182" s="101">
        <v>0</v>
      </c>
    </row>
    <row r="183" spans="1:5" ht="19.8" x14ac:dyDescent="0.4">
      <c r="A183" s="99" t="s">
        <v>120</v>
      </c>
      <c r="B183" s="101">
        <v>0</v>
      </c>
    </row>
    <row r="184" spans="1:5" ht="19.8" x14ac:dyDescent="0.4">
      <c r="A184" s="99" t="s">
        <v>99</v>
      </c>
      <c r="B184" s="91">
        <f>SUM(B182:B183)</f>
        <v>0</v>
      </c>
      <c r="C184" s="121">
        <f>+B184</f>
        <v>0</v>
      </c>
      <c r="D184" s="121">
        <f>-C184/2</f>
        <v>0</v>
      </c>
      <c r="E184" s="121">
        <f>-C184/2</f>
        <v>0</v>
      </c>
    </row>
    <row r="185" spans="1:5" ht="19.8" x14ac:dyDescent="0.4">
      <c r="A185" s="99" t="s">
        <v>121</v>
      </c>
      <c r="B185" s="101">
        <v>0</v>
      </c>
    </row>
    <row r="186" spans="1:5" ht="19.8" x14ac:dyDescent="0.4">
      <c r="A186" s="99" t="s">
        <v>122</v>
      </c>
      <c r="B186" s="101">
        <v>0</v>
      </c>
    </row>
    <row r="187" spans="1:5" ht="29.4" customHeight="1" x14ac:dyDescent="0.4">
      <c r="A187" s="99" t="s">
        <v>99</v>
      </c>
      <c r="B187" s="91">
        <f>SUM(B185:B186)</f>
        <v>0</v>
      </c>
      <c r="C187" s="121">
        <f>-B187</f>
        <v>0</v>
      </c>
      <c r="D187" s="121">
        <f>B187/2</f>
        <v>0</v>
      </c>
      <c r="E187" s="121">
        <f>B187/2</f>
        <v>0</v>
      </c>
    </row>
    <row r="188" spans="1:5" ht="29.4" customHeight="1" x14ac:dyDescent="0.4">
      <c r="A188" s="98" t="s">
        <v>124</v>
      </c>
      <c r="C188" s="91">
        <f>+C130+C187+C184</f>
        <v>0</v>
      </c>
      <c r="D188" s="91">
        <f>+D130+D187+D184</f>
        <v>0</v>
      </c>
      <c r="E188" s="91">
        <f>+E130+E187+E184</f>
        <v>0</v>
      </c>
    </row>
    <row r="189" spans="1:5" ht="19.8" x14ac:dyDescent="0.4">
      <c r="A189" s="98" t="s">
        <v>123</v>
      </c>
      <c r="C189" s="91">
        <f>+C131-C184+C187</f>
        <v>0</v>
      </c>
      <c r="D189" s="91">
        <f>+D131-D184+D187</f>
        <v>0</v>
      </c>
      <c r="E189" s="91">
        <f>+E131-E184+E187</f>
        <v>0</v>
      </c>
    </row>
    <row r="190" spans="1:5" x14ac:dyDescent="0.3">
      <c r="C190" s="100" t="str">
        <f>IF(C189&gt;=0,"EQUILIBRIO OK", "EQUILIBRIO DA RIVEDERE")</f>
        <v>EQUILIBRIO OK</v>
      </c>
      <c r="D190" s="100" t="str">
        <f>IF(D189&gt;=0,"EQUILIBRIO OK", "EQUILIBRIO DA RIVEDERE")</f>
        <v>EQUILIBRIO OK</v>
      </c>
      <c r="E190" s="100" t="str">
        <f>IF(E189&gt;=0,"EQUILIBRIO OK", "EQUILIBRIO DA RIVEDERE")</f>
        <v>EQUILIBRIO OK</v>
      </c>
    </row>
    <row r="191" spans="1:5" x14ac:dyDescent="0.3">
      <c r="C191" s="94"/>
    </row>
    <row r="196" spans="1:5" ht="19.8" x14ac:dyDescent="0.4">
      <c r="A196" s="128" t="s">
        <v>132</v>
      </c>
    </row>
    <row r="197" spans="1:5" ht="19.8" x14ac:dyDescent="0.4">
      <c r="A197" s="129" t="s">
        <v>133</v>
      </c>
      <c r="C197" s="127">
        <f>+C165+C174</f>
        <v>0</v>
      </c>
      <c r="D197" s="127">
        <f>+D165+D174</f>
        <v>0</v>
      </c>
      <c r="E197" s="127">
        <f>+E165+E174</f>
        <v>0</v>
      </c>
    </row>
    <row r="198" spans="1:5" ht="19.8" x14ac:dyDescent="0.4">
      <c r="A198" s="129" t="s">
        <v>134</v>
      </c>
      <c r="C198" s="127">
        <f>+C141+C152</f>
        <v>0</v>
      </c>
      <c r="D198" s="127">
        <f t="shared" ref="D198:E198" si="6">+D141+D152</f>
        <v>0</v>
      </c>
      <c r="E198" s="127">
        <f t="shared" si="6"/>
        <v>0</v>
      </c>
    </row>
    <row r="199" spans="1:5" ht="19.8" x14ac:dyDescent="0.4">
      <c r="A199" s="129" t="s">
        <v>135</v>
      </c>
      <c r="C199" s="127">
        <f>+C184+C187</f>
        <v>0</v>
      </c>
      <c r="D199" s="127">
        <f>+D184+D187</f>
        <v>0</v>
      </c>
      <c r="E199" s="127">
        <f>+E184+E187</f>
        <v>0</v>
      </c>
    </row>
    <row r="200" spans="1:5" ht="19.8" x14ac:dyDescent="0.4">
      <c r="A200" s="126" t="s">
        <v>124</v>
      </c>
      <c r="C200" s="91">
        <f>SUM(C197:C199)</f>
        <v>0</v>
      </c>
      <c r="D200" s="91">
        <f>SUM(D197:D199)</f>
        <v>0</v>
      </c>
      <c r="E200" s="91">
        <f>SUM(E197:E199)</f>
        <v>0</v>
      </c>
    </row>
    <row r="201" spans="1:5" ht="19.8" x14ac:dyDescent="0.4">
      <c r="A201" s="98" t="s">
        <v>123</v>
      </c>
      <c r="C201" s="91">
        <f>+C131-C200</f>
        <v>0</v>
      </c>
      <c r="D201" s="91">
        <f t="shared" ref="D201:E201" si="7">+D131-D200</f>
        <v>0</v>
      </c>
      <c r="E201" s="91">
        <f t="shared" si="7"/>
        <v>0</v>
      </c>
    </row>
    <row r="202" spans="1:5" x14ac:dyDescent="0.3">
      <c r="C202" s="100" t="str">
        <f>IF(C201&gt;=0,"EQUILIBRIO OK", "EQUILIBRIO DA RIVEDERE")</f>
        <v>EQUILIBRIO OK</v>
      </c>
      <c r="D202" s="100" t="str">
        <f>IF(D201&gt;=0,"EQUILIBRIO OK", "EQUILIBRIO DA RIVEDERE")</f>
        <v>EQUILIBRIO OK</v>
      </c>
      <c r="E202" s="100" t="str">
        <f>IF(E201&gt;=0,"EQUILIBRIO OK", "EQUILIBRIO DA RIVEDERE")</f>
        <v>EQUILIBRIO OK</v>
      </c>
    </row>
    <row r="204" spans="1:5" ht="72" x14ac:dyDescent="0.3">
      <c r="C204" s="94" t="s">
        <v>95</v>
      </c>
    </row>
  </sheetData>
  <mergeCells count="2">
    <mergeCell ref="A4:A5"/>
    <mergeCell ref="F4:F5"/>
  </mergeCells>
  <printOptions gridLines="1"/>
  <pageMargins left="0.70866141732283472" right="0.70866141732283472" top="0.74803149606299213" bottom="0.74803149606299213" header="0.31496062992125984" footer="0.31496062992125984"/>
  <pageSetup paperSize="8" scale="57" fitToHeight="4" orientation="landscape" r:id="rId1"/>
  <rowBreaks count="2" manualBreakCount="2">
    <brk id="51" max="9" man="1"/>
    <brk id="13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Osservazioni</vt:lpstr>
      <vt:lpstr>Esempio</vt:lpstr>
      <vt:lpstr>Da compilare</vt:lpstr>
      <vt:lpstr>'Da compilare'!Area_stampa</vt:lpstr>
      <vt:lpstr>Esempio!Area_stampa</vt:lpstr>
    </vt:vector>
  </TitlesOfParts>
  <Company>Comune di Milano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 Pietta</dc:creator>
  <cp:lastModifiedBy>Elisabetta Pietta</cp:lastModifiedBy>
  <cp:lastPrinted>2016-01-25T14:16:33Z</cp:lastPrinted>
  <dcterms:created xsi:type="dcterms:W3CDTF">2014-05-15T07:10:58Z</dcterms:created>
  <dcterms:modified xsi:type="dcterms:W3CDTF">2016-01-25T15:27:20Z</dcterms:modified>
</cp:coreProperties>
</file>